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3.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codeName="ThisWorkbook"/>
  <mc:AlternateContent xmlns:mc="http://schemas.openxmlformats.org/markup-compatibility/2006">
    <mc:Choice Requires="x15">
      <x15ac:absPath xmlns:x15ac="http://schemas.microsoft.com/office/spreadsheetml/2010/11/ac" url="/Users/tim/Desktop/"/>
    </mc:Choice>
  </mc:AlternateContent>
  <xr:revisionPtr revIDLastSave="0" documentId="8_{6C8310D9-94A5-6A46-B98B-2879B13FF6B3}" xr6:coauthVersionLast="47" xr6:coauthVersionMax="47" xr10:uidLastSave="{00000000-0000-0000-0000-000000000000}"/>
  <bookViews>
    <workbookView xWindow="4480" yWindow="500" windowWidth="31360" windowHeight="21900" tabRatio="762" activeTab="1" xr2:uid="{867D3493-0C2D-41E2-B1DD-E46442DC5B6D}"/>
  </bookViews>
  <sheets>
    <sheet name="instructions" sheetId="21" r:id="rId1"/>
    <sheet name="data" sheetId="15" r:id="rId2"/>
    <sheet name="dashboard" sheetId="14" r:id="rId3"/>
    <sheet name="calculations" sheetId="20" r:id="rId4"/>
  </sheets>
  <definedNames>
    <definedName name="Slicer_Assessment3">#N/A</definedName>
  </definedNames>
  <calcPr calcId="191029"/>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4" i="15" l="1"/>
  <c r="BT5" i="15"/>
  <c r="BT6" i="15"/>
  <c r="BT7" i="15"/>
  <c r="BT8" i="15"/>
  <c r="BT9" i="15"/>
  <c r="BT10" i="15"/>
  <c r="BT11" i="15"/>
  <c r="BT12" i="15"/>
  <c r="BQ4" i="15"/>
  <c r="BQ5" i="15"/>
  <c r="BQ6" i="15"/>
  <c r="BQ7" i="15"/>
  <c r="BQ8" i="15"/>
  <c r="BQ9" i="15"/>
  <c r="BQ10" i="15"/>
  <c r="BQ11" i="15"/>
  <c r="BQ12" i="15"/>
  <c r="BR4" i="15"/>
  <c r="BR5" i="15"/>
  <c r="BR6" i="15"/>
  <c r="BR7" i="15"/>
  <c r="BR8" i="15"/>
  <c r="BR9" i="15"/>
  <c r="BR10" i="15"/>
  <c r="BR11" i="15"/>
  <c r="BR12" i="15"/>
  <c r="BS4" i="15"/>
  <c r="BS5" i="15"/>
  <c r="BS6" i="15"/>
  <c r="BS7" i="15"/>
  <c r="BS8" i="15"/>
  <c r="BS9" i="15"/>
  <c r="BS10" i="15"/>
  <c r="BS11" i="15"/>
  <c r="BS12" i="15"/>
  <c r="BP4" i="15"/>
  <c r="BP5" i="15"/>
  <c r="BP6" i="15"/>
  <c r="BP7" i="15"/>
  <c r="BP8" i="15"/>
  <c r="BP9" i="15"/>
  <c r="BP10" i="15"/>
  <c r="BP11" i="15"/>
  <c r="BP12" i="15"/>
  <c r="BO4" i="15"/>
  <c r="BO5" i="15"/>
  <c r="BO6" i="15"/>
  <c r="BO7" i="15"/>
  <c r="BO8" i="15"/>
  <c r="BO9" i="15"/>
  <c r="BO10" i="15"/>
  <c r="BO11" i="15"/>
  <c r="BO12" i="15"/>
  <c r="BN4" i="15"/>
  <c r="BN5" i="15"/>
  <c r="BN6" i="15"/>
  <c r="BN7" i="15"/>
  <c r="BN8" i="15"/>
  <c r="BN9" i="15"/>
  <c r="BN10" i="15"/>
  <c r="BN11" i="15"/>
  <c r="BN12" i="15"/>
  <c r="BM4" i="15"/>
  <c r="BM5" i="15"/>
  <c r="BM6" i="15"/>
  <c r="BM7" i="15"/>
  <c r="BM8" i="15"/>
  <c r="BM9" i="15"/>
  <c r="BM10" i="15"/>
  <c r="BM11" i="15"/>
  <c r="BM12" i="15"/>
  <c r="BL4" i="15"/>
  <c r="BL5" i="15"/>
  <c r="BL6" i="15"/>
  <c r="BL7" i="15"/>
  <c r="BL8" i="15"/>
  <c r="BL9" i="15"/>
  <c r="BL10" i="15"/>
  <c r="BL11" i="15"/>
  <c r="BL12" i="15"/>
  <c r="BK4" i="15"/>
  <c r="BK5" i="15"/>
  <c r="BK6" i="15"/>
  <c r="BK7" i="15"/>
  <c r="BK8" i="15"/>
  <c r="BK9" i="15"/>
  <c r="BK10" i="15"/>
  <c r="BK11" i="15"/>
  <c r="BK12" i="15"/>
  <c r="BJ4" i="15"/>
  <c r="BJ5" i="15"/>
  <c r="BJ6" i="15"/>
  <c r="BJ7" i="15"/>
  <c r="BJ8" i="15"/>
  <c r="BJ9" i="15"/>
  <c r="BJ10" i="15"/>
  <c r="BJ11" i="15"/>
  <c r="BJ12" i="15"/>
  <c r="BI4" i="15"/>
  <c r="BI5" i="15"/>
  <c r="BI6" i="15"/>
  <c r="BI7" i="15"/>
  <c r="BI8" i="15"/>
  <c r="BI9" i="15"/>
  <c r="BI10" i="15"/>
  <c r="BI11" i="15"/>
  <c r="BI12" i="15"/>
</calcChain>
</file>

<file path=xl/sharedStrings.xml><?xml version="1.0" encoding="utf-8"?>
<sst xmlns="http://schemas.openxmlformats.org/spreadsheetml/2006/main" count="129" uniqueCount="118">
  <si>
    <t>Evaluative Research</t>
  </si>
  <si>
    <t>Leading &amp; Lagging Indicators</t>
  </si>
  <si>
    <t>Product Ops</t>
  </si>
  <si>
    <t>Assessment Data</t>
  </si>
  <si>
    <t>Assessment</t>
  </si>
  <si>
    <t>Column Labels</t>
  </si>
  <si>
    <t>Maturity</t>
  </si>
  <si>
    <t>Sum of Remainder</t>
  </si>
  <si>
    <t>Values</t>
  </si>
  <si>
    <r>
      <t>Calculations (</t>
    </r>
    <r>
      <rPr>
        <sz val="16"/>
        <color theme="1"/>
        <rFont val="Calibri"/>
        <family val="2"/>
        <scheme val="minor"/>
      </rPr>
      <t>Do Not Edit this Worksheet</t>
    </r>
    <r>
      <rPr>
        <b/>
        <sz val="16"/>
        <color theme="1"/>
        <rFont val="Calibri"/>
        <family val="2"/>
        <scheme val="minor"/>
      </rPr>
      <t>)</t>
    </r>
  </si>
  <si>
    <t>LeadingAgile Skills Assessment</t>
  </si>
  <si>
    <t>Introduction</t>
  </si>
  <si>
    <t>Maturity Levels</t>
  </si>
  <si>
    <t>There are five levels of maturity that each skill is assessed at:</t>
  </si>
  <si>
    <r>
      <t xml:space="preserve">This Skills Assessment framework provides a lightweight and effective way to look at the maturity of a role in the </t>
    </r>
    <r>
      <rPr>
        <b/>
        <sz val="12"/>
        <color rgb="FF4D4D4D"/>
        <rFont val="Calibri"/>
        <family val="2"/>
        <scheme val="minor"/>
      </rPr>
      <t>System of Delivery</t>
    </r>
    <r>
      <rPr>
        <sz val="12"/>
        <color rgb="FF4D4D4D"/>
        <rFont val="Calibri"/>
        <family val="2"/>
        <scheme val="minor"/>
      </rPr>
      <t xml:space="preserve"> or </t>
    </r>
    <r>
      <rPr>
        <b/>
        <sz val="12"/>
        <color rgb="FF4D4D4D"/>
        <rFont val="Calibri"/>
        <family val="2"/>
        <scheme val="minor"/>
      </rPr>
      <t>System of Transformation</t>
    </r>
    <r>
      <rPr>
        <sz val="12"/>
        <color rgb="FF4D4D4D"/>
        <rFont val="Calibri"/>
        <family val="2"/>
        <scheme val="minor"/>
      </rPr>
      <t>.  Organizations are never static, and the emphasis on a particular set of skills can change over time.  This assessment framework has intentionally been kept simple so that it can be used on a routine basis - either monthly or Sprint by Sprint.  The trends can be observed and used by the individual, coach or Community of Practice to develop training plans.</t>
    </r>
  </si>
  <si>
    <t>Performing an Assessment</t>
  </si>
  <si>
    <r>
      <t xml:space="preserve">Assessment information is stored in the table on the </t>
    </r>
    <r>
      <rPr>
        <sz val="12"/>
        <color theme="5"/>
        <rFont val="Consolas Bold"/>
      </rPr>
      <t>data</t>
    </r>
    <r>
      <rPr>
        <sz val="12"/>
        <color theme="1"/>
        <rFont val="Calibri"/>
        <family val="2"/>
        <scheme val="minor"/>
      </rPr>
      <t xml:space="preserve"> tab.  It contains one row for each assessment and associate.  The columns (e.g. S01 … S99) hold a maturity level for each skill for the role being assessed.  Each skill is described and categorized on the </t>
    </r>
    <r>
      <rPr>
        <b/>
        <sz val="12"/>
        <color theme="5"/>
        <rFont val="Consolas"/>
        <family val="2"/>
      </rPr>
      <t>skills</t>
    </r>
    <r>
      <rPr>
        <sz val="12"/>
        <color theme="1"/>
        <rFont val="Calibri"/>
        <family val="2"/>
        <scheme val="minor"/>
      </rPr>
      <t xml:space="preserve"> tab.</t>
    </r>
  </si>
  <si>
    <t>Preparing the Dashboard</t>
  </si>
  <si>
    <r>
      <t xml:space="preserve">Assessments are entered on the </t>
    </r>
    <r>
      <rPr>
        <b/>
        <sz val="12"/>
        <color theme="5"/>
        <rFont val="Consolas"/>
        <family val="2"/>
      </rPr>
      <t>data</t>
    </r>
    <r>
      <rPr>
        <sz val="12"/>
        <color theme="1"/>
        <rFont val="Calibri"/>
        <family val="2"/>
        <scheme val="minor"/>
      </rPr>
      <t xml:space="preserve"> tab.  To prepare for a new assessment, simply copy the rows from the last assessment and paste them into the bottom of the table.  Then, change the name of the assessment for each row.  It is helpful to put the date of the assessment in the name (e.g. </t>
    </r>
    <r>
      <rPr>
        <sz val="12"/>
        <color theme="5"/>
        <rFont val="Consolas"/>
        <family val="2"/>
      </rPr>
      <t>BC1 Assessment 2020-08</t>
    </r>
    <r>
      <rPr>
        <sz val="12"/>
        <color theme="1"/>
        <rFont val="Calibri"/>
        <family val="2"/>
        <scheme val="minor"/>
      </rPr>
      <t>).  Go through each associate in the assessment and adjust the maturity levels up or down.</t>
    </r>
  </si>
  <si>
    <t>This updates the calculations necessary to present the dashboard</t>
  </si>
  <si>
    <t>The Assessment Dashboard</t>
  </si>
  <si>
    <r>
      <t xml:space="preserve">The dashboard needs to be updated after the assessment data has been entered.  To update the dashboard, press the </t>
    </r>
    <r>
      <rPr>
        <sz val="12"/>
        <color theme="5"/>
        <rFont val="Consolas"/>
        <family val="2"/>
      </rPr>
      <t>Prepare Assessment</t>
    </r>
    <r>
      <rPr>
        <sz val="12"/>
        <color theme="1"/>
        <rFont val="Calibri"/>
        <family val="2"/>
        <scheme val="minor"/>
      </rPr>
      <t xml:space="preserve"> button at the top of the </t>
    </r>
    <r>
      <rPr>
        <b/>
        <sz val="12"/>
        <color theme="5"/>
        <rFont val="Consolas"/>
        <family val="2"/>
      </rPr>
      <t>data</t>
    </r>
    <r>
      <rPr>
        <sz val="12"/>
        <color theme="1"/>
        <rFont val="Calibri"/>
        <family val="2"/>
        <scheme val="minor"/>
      </rPr>
      <t xml:space="preserve"> tab:</t>
    </r>
  </si>
  <si>
    <t>The entire report can be copied and pasted as an image onto a PowerPoint slide for presentation purposes.</t>
  </si>
  <si>
    <t>Organizational Strategy</t>
  </si>
  <si>
    <t>Product Strategy</t>
  </si>
  <si>
    <t>Understanding the Customer</t>
  </si>
  <si>
    <t>Understanding the Offers (Market)</t>
  </si>
  <si>
    <t>Understanding the Product</t>
  </si>
  <si>
    <t>Prioritization</t>
  </si>
  <si>
    <t>Uncertainty &amp; Assumptions</t>
  </si>
  <si>
    <t>SoD / Governance / Ops</t>
  </si>
  <si>
    <t>Measures and Metrics</t>
  </si>
  <si>
    <t>Go to Market</t>
  </si>
  <si>
    <t>OKRs</t>
  </si>
  <si>
    <t>KPIs</t>
  </si>
  <si>
    <t>Bowman Clock</t>
  </si>
  <si>
    <t>Wardley Mapping</t>
  </si>
  <si>
    <t>Impact map</t>
  </si>
  <si>
    <t>Business Capability Analysis</t>
  </si>
  <si>
    <t>Opportunity Canvas</t>
  </si>
  <si>
    <t>Levitt (Product Lifecycle)</t>
  </si>
  <si>
    <t>Business Model Canvas</t>
  </si>
  <si>
    <t>Idealized Journey Mapping</t>
  </si>
  <si>
    <t>Empathy Map</t>
  </si>
  <si>
    <t>Contextual Inquiry </t>
  </si>
  <si>
    <t>Behavioral Personas</t>
  </si>
  <si>
    <t>Value Propostion</t>
  </si>
  <si>
    <t>Competitive Postioning </t>
  </si>
  <si>
    <t>Kano</t>
  </si>
  <si>
    <t>Minimum Marketable Feature (MMF)</t>
  </si>
  <si>
    <t>Journey Map</t>
  </si>
  <si>
    <t>Touchpoint</t>
  </si>
  <si>
    <t>Jobs to be Done (JTBD)</t>
  </si>
  <si>
    <t>Roadmaps</t>
  </si>
  <si>
    <t>Simple Cost of Delay</t>
  </si>
  <si>
    <t>Complete Cost of Delay</t>
  </si>
  <si>
    <t>WSJF</t>
  </si>
  <si>
    <t>MoSCoW</t>
  </si>
  <si>
    <t>ICE / RICE</t>
  </si>
  <si>
    <t>Uncertainty Grid</t>
  </si>
  <si>
    <t>Risk Management </t>
  </si>
  <si>
    <t>Systemic vs Tactical Uncertainty Risk</t>
  </si>
  <si>
    <t>Opportunity Brief</t>
  </si>
  <si>
    <t>Epic Brief</t>
  </si>
  <si>
    <t>Feature Brief</t>
  </si>
  <si>
    <t>User Story Writing</t>
  </si>
  <si>
    <t>Pricing Sensitivity Analysis</t>
  </si>
  <si>
    <t>Price Positioning</t>
  </si>
  <si>
    <t>Facilitation</t>
  </si>
  <si>
    <t>Story Telling</t>
  </si>
  <si>
    <t>Stateholder Analysis</t>
  </si>
  <si>
    <t>Product Roadmap Tooling</t>
  </si>
  <si>
    <t>Customer Journey Tooling</t>
  </si>
  <si>
    <t>Experience Design Tooling</t>
  </si>
  <si>
    <t>Behavorial Persona Tooling</t>
  </si>
  <si>
    <t>ALM Tooling (Epics / Features / Stories)</t>
  </si>
  <si>
    <t>Organization</t>
  </si>
  <si>
    <t>Level 1 - Aware</t>
  </si>
  <si>
    <t>Level 2 - Practicing</t>
  </si>
  <si>
    <t>Level 3 - Proficient</t>
  </si>
  <si>
    <t>Level 4 - Expert</t>
  </si>
  <si>
    <t>Current Reality Journey</t>
  </si>
  <si>
    <t>Valuable / Feasible / Desirable</t>
  </si>
  <si>
    <t>Touchpoint Map</t>
  </si>
  <si>
    <t>Three Horizons </t>
  </si>
  <si>
    <t>User Story Map</t>
  </si>
  <si>
    <t>Product Organization Assessment Data</t>
  </si>
  <si>
    <t>Baseline - Consumer Awareness &amp; Marketing</t>
  </si>
  <si>
    <t>N/A</t>
  </si>
  <si>
    <t>Baseline - Consumer Self-Service &amp; Engagement</t>
  </si>
  <si>
    <t>Baseline - Consumer Directed Digital and Virtual Care</t>
  </si>
  <si>
    <t>Baseline - Provider Directed Digital and Virtual Care</t>
  </si>
  <si>
    <t>Baseline - Customer Relationship Management</t>
  </si>
  <si>
    <t>Grand Total</t>
  </si>
  <si>
    <t>Business Model Canvas5</t>
  </si>
  <si>
    <t>Business Model Canvas7</t>
  </si>
  <si>
    <t>Product KPIs</t>
  </si>
  <si>
    <t>Impact map (A)</t>
  </si>
  <si>
    <t>Impact Map (B)</t>
  </si>
  <si>
    <t>Impact Map (C)</t>
  </si>
  <si>
    <t>Impact map (D)</t>
  </si>
  <si>
    <t>- Organizational Strategy</t>
  </si>
  <si>
    <t>- Product Strategy</t>
  </si>
  <si>
    <t>- Understanding the Customer</t>
  </si>
  <si>
    <t>- Understanding the Offers (Market)</t>
  </si>
  <si>
    <t>- Understanding the Product</t>
  </si>
  <si>
    <t>- Prioritization</t>
  </si>
  <si>
    <t>- Uncertainty &amp; Assumptions</t>
  </si>
  <si>
    <t>- SoD / Governance / Ops</t>
  </si>
  <si>
    <t>- Measures and Metrics</t>
  </si>
  <si>
    <t>- Go to Market</t>
  </si>
  <si>
    <t>- Product Ops</t>
  </si>
  <si>
    <t>Radar Chart Pivot</t>
  </si>
  <si>
    <t>Left Donut Pivot</t>
  </si>
  <si>
    <t>Sum of Remainder2</t>
  </si>
  <si>
    <t>Average of Maturity</t>
  </si>
  <si>
    <t>Note, please right-click on the chart and choose "Refresh" to reflect changes in the assessment data</t>
  </si>
  <si>
    <r>
      <t xml:space="preserve">The </t>
    </r>
    <r>
      <rPr>
        <sz val="12"/>
        <color theme="5"/>
        <rFont val="Calibri (Body)"/>
      </rPr>
      <t>Assessment Dashboard</t>
    </r>
    <r>
      <rPr>
        <sz val="12"/>
        <color theme="1"/>
        <rFont val="Calibri"/>
        <family val="2"/>
        <scheme val="minor"/>
      </rPr>
      <t xml:space="preserve"> is shown on the </t>
    </r>
    <r>
      <rPr>
        <b/>
        <sz val="12"/>
        <color theme="5"/>
        <rFont val="Consolas"/>
        <family val="2"/>
      </rPr>
      <t>dashboard</t>
    </r>
    <r>
      <rPr>
        <sz val="12"/>
        <color theme="1"/>
        <rFont val="Calibri"/>
        <family val="2"/>
        <scheme val="minor"/>
      </rPr>
      <t xml:space="preserve"> tab.  The  chart compares assessments by competency, and can show how the associates are progressing in each competency.  The assessments for the comparison can be selected using the Excel "slicer" on the left side of the chart.
Note:  You must right-click on the chart and choose "Refresh" for the chart to reflected changes in the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</si>
</sst>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8"/>
      <color theme="1"/>
      <name val="Calibri"/>
      <family val="2"/>
      <scheme val="minor"/>
    </font>
    <font>
      <sz val="8"/>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2"/>
      <color rgb="FF000000"/>
      <name val="Calibri"/>
      <family val="2"/>
    </font>
    <font>
      <b/>
      <sz val="14"/>
      <color theme="1"/>
      <name val="Calibri"/>
      <family val="2"/>
      <scheme val="minor"/>
    </font>
    <font>
      <sz val="12"/>
      <color rgb="FF4D4D4D"/>
      <name val="Calibri"/>
      <family val="2"/>
      <scheme val="minor"/>
    </font>
    <font>
      <b/>
      <sz val="12"/>
      <color rgb="FF4D4D4D"/>
      <name val="Calibri"/>
      <family val="2"/>
      <scheme val="minor"/>
    </font>
    <font>
      <sz val="12"/>
      <color theme="5"/>
      <name val="Consolas Bold"/>
    </font>
    <font>
      <b/>
      <sz val="12"/>
      <color theme="5"/>
      <name val="Consolas"/>
      <family val="2"/>
    </font>
    <font>
      <sz val="12"/>
      <color theme="5"/>
      <name val="Consolas"/>
      <family val="2"/>
    </font>
    <font>
      <sz val="12"/>
      <color theme="5"/>
      <name val="Calibri (Body)"/>
    </font>
    <font>
      <i/>
      <sz val="14"/>
      <color theme="5"/>
      <name val="Calibri"/>
      <family val="2"/>
      <scheme val="minor"/>
    </font>
    <font>
      <b/>
      <sz val="11"/>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6"/>
        <bgColor indexed="64"/>
      </patternFill>
    </fill>
    <fill>
      <patternFill patternType="solid">
        <fgColor theme="7"/>
        <bgColor indexed="64"/>
      </patternFill>
    </fill>
    <fill>
      <patternFill patternType="solid">
        <fgColor theme="3"/>
        <bgColor indexed="64"/>
      </patternFill>
    </fill>
    <fill>
      <patternFill patternType="solid">
        <fgColor theme="0"/>
        <bgColor indexed="64"/>
      </patternFill>
    </fill>
  </fills>
  <borders count="1">
    <border>
      <left/>
      <right/>
      <top/>
      <bottom/>
      <diagonal/>
    </border>
  </borders>
  <cellStyleXfs count="3">
    <xf numFmtId="0" fontId="0" fillId="0" borderId="0"/>
    <xf numFmtId="9" fontId="11" fillId="0" borderId="0" applyFont="0" applyFill="0" applyBorder="0" applyAlignment="0" applyProtection="0"/>
    <xf numFmtId="0" fontId="11" fillId="0" borderId="0"/>
  </cellStyleXfs>
  <cellXfs count="36">
    <xf numFmtId="0" fontId="0" fillId="0" borderId="0" xfId="0"/>
    <xf numFmtId="0" fontId="8" fillId="0" borderId="0" xfId="0" applyFont="1"/>
    <xf numFmtId="0" fontId="9" fillId="0" borderId="0" xfId="0" applyFont="1"/>
    <xf numFmtId="0" fontId="8" fillId="0" borderId="0" xfId="0" applyFont="1" applyAlignment="1">
      <alignment horizontal="center"/>
    </xf>
    <xf numFmtId="0" fontId="0" fillId="0" borderId="0" xfId="0" pivotButton="1"/>
    <xf numFmtId="0" fontId="0" fillId="0" borderId="0" xfId="0" applyAlignment="1">
      <alignment horizontal="left"/>
    </xf>
    <xf numFmtId="9" fontId="0" fillId="0" borderId="0" xfId="1" applyFont="1"/>
    <xf numFmtId="0" fontId="13" fillId="0" borderId="0" xfId="0" applyFont="1"/>
    <xf numFmtId="0" fontId="7" fillId="0" borderId="0" xfId="0" applyFont="1"/>
    <xf numFmtId="0" fontId="9"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7" fillId="0" borderId="0" xfId="0" applyFont="1" applyAlignment="1">
      <alignment vertical="top" wrapText="1"/>
    </xf>
    <xf numFmtId="0" fontId="0" fillId="0" borderId="0" xfId="0" applyAlignment="1">
      <alignment vertical="top" wrapText="1"/>
    </xf>
    <xf numFmtId="0" fontId="13" fillId="0" borderId="0" xfId="0" applyFont="1" applyAlignment="1">
      <alignment vertical="top" wrapText="1"/>
    </xf>
    <xf numFmtId="0" fontId="22" fillId="0" borderId="0" xfId="0" applyFont="1" applyAlignment="1">
      <alignment vertical="top" wrapText="1"/>
    </xf>
    <xf numFmtId="0" fontId="6" fillId="3" borderId="0" xfId="0" applyFont="1" applyFill="1"/>
    <xf numFmtId="0" fontId="8" fillId="4" borderId="0" xfId="0" applyFont="1" applyFill="1" applyAlignment="1">
      <alignment horizontal="center"/>
    </xf>
    <xf numFmtId="0" fontId="6" fillId="4" borderId="0" xfId="0" applyFont="1" applyFill="1" applyAlignment="1">
      <alignment horizontal="center"/>
    </xf>
    <xf numFmtId="14" fontId="5" fillId="3" borderId="0" xfId="0" applyNumberFormat="1" applyFont="1" applyFill="1"/>
    <xf numFmtId="0" fontId="8" fillId="2" borderId="0" xfId="0" applyFont="1" applyFill="1" applyAlignment="1">
      <alignment horizontal="center"/>
    </xf>
    <xf numFmtId="164" fontId="4" fillId="0" borderId="0" xfId="0" applyNumberFormat="1" applyFont="1"/>
    <xf numFmtId="0" fontId="4" fillId="0" borderId="0" xfId="0" applyFont="1"/>
    <xf numFmtId="14" fontId="4" fillId="0" borderId="0" xfId="0" applyNumberFormat="1" applyFont="1"/>
    <xf numFmtId="0" fontId="8" fillId="0" borderId="0" xfId="0" applyFont="1" applyAlignment="1">
      <alignment horizontal="left"/>
    </xf>
    <xf numFmtId="0" fontId="5" fillId="0" borderId="0" xfId="0" applyFont="1" applyAlignment="1">
      <alignment horizontal="left"/>
    </xf>
    <xf numFmtId="0" fontId="3" fillId="0" borderId="0" xfId="0" applyFont="1" applyAlignment="1">
      <alignment horizontal="left" textRotation="45"/>
    </xf>
    <xf numFmtId="0" fontId="3" fillId="5" borderId="0" xfId="0" applyFont="1" applyFill="1" applyAlignment="1">
      <alignment horizontal="left" textRotation="45"/>
    </xf>
    <xf numFmtId="0" fontId="8" fillId="2" borderId="0" xfId="0" applyFont="1" applyFill="1" applyAlignment="1">
      <alignment horizontal="left" textRotation="45"/>
    </xf>
    <xf numFmtId="0" fontId="8" fillId="0" borderId="0" xfId="0" applyFont="1" applyAlignment="1">
      <alignment horizontal="left" textRotation="45"/>
    </xf>
    <xf numFmtId="0" fontId="3" fillId="6" borderId="0" xfId="0" applyFont="1" applyFill="1" applyAlignment="1">
      <alignment horizontal="center"/>
    </xf>
    <xf numFmtId="0" fontId="3" fillId="2" borderId="0" xfId="0" applyFont="1" applyFill="1" applyAlignment="1">
      <alignment horizontal="left" textRotation="45"/>
    </xf>
    <xf numFmtId="0" fontId="23" fillId="0" borderId="0" xfId="0" applyFont="1"/>
    <xf numFmtId="1" fontId="0" fillId="0" borderId="0" xfId="0" applyNumberFormat="1"/>
    <xf numFmtId="0" fontId="23" fillId="0" borderId="0" xfId="0" applyFont="1" applyAlignment="1">
      <alignment horizontal="left"/>
    </xf>
    <xf numFmtId="0" fontId="2" fillId="0" borderId="0" xfId="0" applyFont="1" applyAlignment="1">
      <alignment vertical="top" wrapText="1"/>
    </xf>
  </cellXfs>
  <cellStyles count="3">
    <cellStyle name="Normal" xfId="0" builtinId="0"/>
    <cellStyle name="Normal 2" xfId="2" xr:uid="{5536FB18-B9BE-7A42-AEAD-E283D985485A}"/>
    <cellStyle name="Percent" xfId="1" builtinId="5"/>
  </cellStyles>
  <dxfs count="75">
    <dxf>
      <numFmt numFmtId="1" formatCode="0"/>
    </dxf>
    <dxf>
      <numFmt numFmtId="1" formatCode="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4" tint="0.59999389629810485"/>
        </patternFill>
      </fill>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64" formatCode="m/d/yyyy"/>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alignment horizontal="left" vertical="bottom" textRotation="0" wrapText="0" indent="0" justifyLastLine="0" shrinkToFit="0" readingOrder="0"/>
    </dxf>
  </dxfs>
  <tableStyles count="0" defaultTableStyle="TableStyleMedium2" defaultPivotStyle="PivotStyleLight16"/>
  <colors>
    <mruColors>
      <color rgb="FF824142"/>
      <color rgb="FFFFD0B9"/>
      <color rgb="FFE66C08"/>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[Product Organization Maturity Assessment v1 no macro.xlsx]calculations!PivotTable1</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pivotFmt>
    </c:pivotFmts>
    <c:plotArea>
      <c:layout/>
      <c:radarChart>
        <c:radarStyle val="marker"/>
        <c:varyColors val="0"/>
        <c:ser>
          <c:idx val="0"/>
          <c:order val="0"/>
          <c:tx>
            <c:strRef>
              <c:f>calculations!$B$4:$B$5</c:f>
              <c:strCache>
                <c:ptCount val="1"/>
                <c:pt idx="0">
                  <c:v>Baseline - Consumer Awareness &amp; Marketing</c:v>
                </c:pt>
              </c:strCache>
            </c:strRef>
          </c:tx>
          <c:spPr>
            <a:ln w="28575" cap="rnd">
              <a:solidFill>
                <a:schemeClr val="accent1"/>
              </a:solidFill>
              <a:round/>
            </a:ln>
            <a:effectLst/>
          </c:spPr>
          <c:marker>
            <c:symbol val="none"/>
          </c:marker>
          <c:cat>
            <c:strRef>
              <c:f>calculations!$A$6:$A$16</c:f>
              <c:strCache>
                <c:ptCount val="11"/>
                <c:pt idx="0">
                  <c:v>- Organizational Strategy</c:v>
                </c:pt>
                <c:pt idx="1">
                  <c:v>- Product Strategy</c:v>
                </c:pt>
                <c:pt idx="2">
                  <c:v>- Understanding the Customer</c:v>
                </c:pt>
                <c:pt idx="3">
                  <c:v>- Understanding the Offers (Market)</c:v>
                </c:pt>
                <c:pt idx="4">
                  <c:v>- Understanding the Product</c:v>
                </c:pt>
                <c:pt idx="5">
                  <c:v>- Prioritization</c:v>
                </c:pt>
                <c:pt idx="6">
                  <c:v>- Uncertainty &amp; Assumptions</c:v>
                </c:pt>
                <c:pt idx="7">
                  <c:v>- SoD / Governance / Ops</c:v>
                </c:pt>
                <c:pt idx="8">
                  <c:v>- Measures and Metrics</c:v>
                </c:pt>
                <c:pt idx="9">
                  <c:v>- Go to Market</c:v>
                </c:pt>
                <c:pt idx="10">
                  <c:v>- Product Ops</c:v>
                </c:pt>
              </c:strCache>
            </c:strRef>
          </c:cat>
          <c:val>
            <c:numRef>
              <c:f>calculations!$B$6:$B$16</c:f>
              <c:numCache>
                <c:formatCode>General</c:formatCode>
                <c:ptCount val="11"/>
                <c:pt idx="0">
                  <c:v>4</c:v>
                </c:pt>
                <c:pt idx="1">
                  <c:v>3</c:v>
                </c:pt>
                <c:pt idx="2">
                  <c:v>0.75</c:v>
                </c:pt>
                <c:pt idx="3">
                  <c:v>1.6666666666666667</c:v>
                </c:pt>
                <c:pt idx="4">
                  <c:v>1.8571428571428572</c:v>
                </c:pt>
                <c:pt idx="5">
                  <c:v>1.7142857142857142</c:v>
                </c:pt>
                <c:pt idx="6">
                  <c:v>0.66666666666666663</c:v>
                </c:pt>
                <c:pt idx="7">
                  <c:v>0.75</c:v>
                </c:pt>
                <c:pt idx="8">
                  <c:v>1.5</c:v>
                </c:pt>
                <c:pt idx="9">
                  <c:v>2</c:v>
                </c:pt>
                <c:pt idx="10">
                  <c:v>3.125</c:v>
                </c:pt>
              </c:numCache>
            </c:numRef>
          </c:val>
          <c:extLst>
            <c:ext xmlns:c16="http://schemas.microsoft.com/office/drawing/2014/chart" uri="{C3380CC4-5D6E-409C-BE32-E72D297353CC}">
              <c16:uniqueId val="{00000000-3127-CC49-8617-D9F80DE5576D}"/>
            </c:ext>
          </c:extLst>
        </c:ser>
        <c:dLbls>
          <c:showLegendKey val="0"/>
          <c:showVal val="0"/>
          <c:showCatName val="0"/>
          <c:showSerName val="0"/>
          <c:showPercent val="0"/>
          <c:showBubbleSize val="0"/>
        </c:dLbls>
        <c:axId val="293416400"/>
        <c:axId val="293418672"/>
      </c:radarChart>
      <c:catAx>
        <c:axId val="293416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293418672"/>
        <c:crosses val="autoZero"/>
        <c:auto val="1"/>
        <c:lblAlgn val="ctr"/>
        <c:lblOffset val="100"/>
        <c:noMultiLvlLbl val="0"/>
      </c:catAx>
      <c:valAx>
        <c:axId val="293418672"/>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93416400"/>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0" cap="flat" cmpd="sng" algn="ctr">
      <a:solidFill>
        <a:schemeClr val="tx2">
          <a:lumMod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40639</xdr:colOff>
      <xdr:row>7</xdr:row>
      <xdr:rowOff>43364</xdr:rowOff>
    </xdr:from>
    <xdr:to>
      <xdr:col>0</xdr:col>
      <xdr:colOff>4455520</xdr:colOff>
      <xdr:row>7</xdr:row>
      <xdr:rowOff>1793240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0639" y="3797484"/>
          <a:ext cx="4414881" cy="1749876"/>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editAs="oneCell">
    <xdr:from>
      <xdr:col>0</xdr:col>
      <xdr:colOff>0</xdr:colOff>
      <xdr:row>10</xdr:row>
      <xdr:rowOff>34408</xdr:rowOff>
    </xdr:from>
    <xdr:to>
      <xdr:col>1</xdr:col>
      <xdr:colOff>2548</xdr:colOff>
      <xdr:row>10</xdr:row>
      <xdr:rowOff>1229360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0" y="6226928"/>
          <a:ext cx="4523748" cy="1194952"/>
        </a:xfrm>
        <a:prstGeom prst="rect">
          <a:avLst/>
        </a:prstGeom>
      </xdr:spPr>
    </xdr:pic>
    <xdr:clientData/>
  </xdr:twoCellAnchor>
  <xdr:twoCellAnchor editAs="oneCell">
    <xdr:from>
      <xdr:col>0</xdr:col>
      <xdr:colOff>91440</xdr:colOff>
      <xdr:row>16</xdr:row>
      <xdr:rowOff>60960</xdr:rowOff>
    </xdr:from>
    <xdr:to>
      <xdr:col>0</xdr:col>
      <xdr:colOff>2534920</xdr:colOff>
      <xdr:row>16</xdr:row>
      <xdr:rowOff>829070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91440" y="10190480"/>
          <a:ext cx="2443480" cy="768110"/>
        </a:xfrm>
        <a:prstGeom prst="rect">
          <a:avLst/>
        </a:prstGeom>
      </xdr:spPr>
    </xdr:pic>
    <xdr:clientData/>
  </xdr:twoCellAnchor>
  <xdr:twoCellAnchor editAs="oneCell">
    <xdr:from>
      <xdr:col>0</xdr:col>
      <xdr:colOff>20321</xdr:colOff>
      <xdr:row>21</xdr:row>
      <xdr:rowOff>67733</xdr:rowOff>
    </xdr:from>
    <xdr:to>
      <xdr:col>0</xdr:col>
      <xdr:colOff>4496165</xdr:colOff>
      <xdr:row>23</xdr:row>
      <xdr:rowOff>1104052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20321" y="13927666"/>
          <a:ext cx="4475844" cy="2585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50800</xdr:colOff>
          <xdr:row>1</xdr:row>
          <xdr:rowOff>25400</xdr:rowOff>
        </xdr:from>
        <xdr:to>
          <xdr:col>2</xdr:col>
          <xdr:colOff>1333500</xdr:colOff>
          <xdr:row>2</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Calibri" pitchFamily="2" charset="0"/>
                  <a:cs typeface="Calibri" pitchFamily="2" charset="0"/>
                </a:rPr>
                <a:t>Prepare Dashboard</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509595</xdr:colOff>
      <xdr:row>1</xdr:row>
      <xdr:rowOff>188714</xdr:rowOff>
    </xdr:from>
    <xdr:to>
      <xdr:col>16</xdr:col>
      <xdr:colOff>388470</xdr:colOff>
      <xdr:row>3</xdr:row>
      <xdr:rowOff>138417</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526654" y="495008"/>
          <a:ext cx="8619463" cy="338174"/>
        </a:xfrm>
        <a:prstGeom prst="rect">
          <a:avLst/>
        </a:prstGeom>
        <a:solidFill>
          <a:schemeClr val="tx1"/>
        </a:solidFill>
      </xdr:spPr>
      <xdr:txBody>
        <a:bodyPr vertOverflow="clip" horzOverflow="clip" wrap="square" rtlCol="0" anchor="ctr">
          <a:noAutofit/>
        </a:bodyPr>
        <a:lstStyle/>
        <a:p>
          <a:pPr algn="l">
            <a:lnSpc>
              <a:spcPct val="130000"/>
            </a:lnSpc>
          </a:pPr>
          <a:r>
            <a:rPr lang="en-US" sz="1400" b="1" i="0" u="none" strike="noStrike" dirty="0">
              <a:solidFill>
                <a:schemeClr val="bg1"/>
              </a:solidFill>
              <a:latin typeface="Arial"/>
              <a:cs typeface="Arial"/>
            </a:rPr>
            <a:t>Maturity by Competency</a:t>
          </a:r>
        </a:p>
      </xdr:txBody>
    </xdr:sp>
    <xdr:clientData/>
  </xdr:twoCellAnchor>
  <xdr:twoCellAnchor>
    <xdr:from>
      <xdr:col>3</xdr:col>
      <xdr:colOff>533400</xdr:colOff>
      <xdr:row>3</xdr:row>
      <xdr:rowOff>165421</xdr:rowOff>
    </xdr:from>
    <xdr:to>
      <xdr:col>16</xdr:col>
      <xdr:colOff>351692</xdr:colOff>
      <xdr:row>28</xdr:row>
      <xdr:rowOff>89647</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75774</xdr:colOff>
      <xdr:row>1</xdr:row>
      <xdr:rowOff>188152</xdr:rowOff>
    </xdr:from>
    <xdr:to>
      <xdr:col>2</xdr:col>
      <xdr:colOff>563070</xdr:colOff>
      <xdr:row>17</xdr:row>
      <xdr:rowOff>137352</xdr:rowOff>
    </xdr:to>
    <mc:AlternateContent xmlns:mc="http://schemas.openxmlformats.org/markup-compatibility/2006" xmlns:a14="http://schemas.microsoft.com/office/drawing/2010/main">
      <mc:Choice Requires="a14">
        <xdr:graphicFrame macro="">
          <xdr:nvGraphicFramePr>
            <xdr:cNvPr id="16" name="Assessment 1">
              <a:extLst>
                <a:ext uri="{FF2B5EF4-FFF2-40B4-BE49-F238E27FC236}">
                  <a16:creationId xmlns:a16="http://schemas.microsoft.com/office/drawing/2014/main" id="{00000000-0008-0000-0200-000010000000}"/>
                </a:ext>
              </a:extLst>
            </xdr:cNvPr>
            <xdr:cNvGraphicFramePr/>
          </xdr:nvGraphicFramePr>
          <xdr:xfrm>
            <a:off x="0" y="0"/>
            <a:ext cx="0" cy="0"/>
          </xdr:xfrm>
          <a:graphic>
            <a:graphicData uri="http://schemas.microsoft.com/office/drawing/2010/slicer">
              <sle:slicer xmlns:sle="http://schemas.microsoft.com/office/drawing/2010/slicer" name="Assessment 1"/>
            </a:graphicData>
          </a:graphic>
        </xdr:graphicFrame>
      </mc:Choice>
      <mc:Fallback xmlns="">
        <xdr:sp macro="" textlink="">
          <xdr:nvSpPr>
            <xdr:cNvPr id="0" name=""/>
            <xdr:cNvSpPr>
              <a:spLocks noTextEdit="1"/>
            </xdr:cNvSpPr>
          </xdr:nvSpPr>
          <xdr:spPr>
            <a:xfrm>
              <a:off x="75774" y="494446"/>
              <a:ext cx="1832002" cy="305696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274.572800694441" createdVersion="8" refreshedVersion="8" minRefreshableVersion="3" recordCount="9" xr:uid="{E11ABD85-48BF-D442-996C-68DD85DE81A2}">
  <cacheSource type="worksheet">
    <worksheetSource name="data"/>
  </cacheSource>
  <cacheFields count="73">
    <cacheField name="Assessment" numFmtId="0">
      <sharedItems count="9">
        <s v="Level 1 - Aware"/>
        <s v="Level 2 - Practicing"/>
        <s v="Level 3 - Proficient"/>
        <s v="Level 4 - Expert"/>
        <s v="Baseline - Consumer Awareness &amp; Marketing"/>
        <s v="Baseline - Consumer Self-Service &amp; Engagement"/>
        <s v="Baseline - Consumer Directed Digital and Virtual Care"/>
        <s v="Baseline - Provider Directed Digital and Virtual Care"/>
        <s v="Baseline - Customer Relationship Management"/>
      </sharedItems>
    </cacheField>
    <cacheField name="Organization" numFmtId="0">
      <sharedItems containsBlank="1"/>
    </cacheField>
    <cacheField name="OKRs" numFmtId="0">
      <sharedItems containsSemiMixedTypes="0" containsString="0" containsNumber="1" containsInteger="1" minValue="1" maxValue="4"/>
    </cacheField>
    <cacheField name="KPIs" numFmtId="0">
      <sharedItems containsSemiMixedTypes="0" containsString="0" containsNumber="1" containsInteger="1" minValue="1" maxValue="4"/>
    </cacheField>
    <cacheField name="Bowman Clock" numFmtId="0">
      <sharedItems containsSemiMixedTypes="0" containsString="0" containsNumber="1" containsInteger="1" minValue="1" maxValue="4"/>
    </cacheField>
    <cacheField name="Wardley Mapping" numFmtId="0">
      <sharedItems containsSemiMixedTypes="0" containsString="0" containsNumber="1" containsInteger="1" minValue="1" maxValue="4"/>
    </cacheField>
    <cacheField name="Impact map" numFmtId="0">
      <sharedItems containsSemiMixedTypes="0" containsString="0" containsNumber="1" containsInteger="1" minValue="1" maxValue="4"/>
    </cacheField>
    <cacheField name="Business Capability Analysis" numFmtId="0">
      <sharedItems containsSemiMixedTypes="0" containsString="0" containsNumber="1" containsInteger="1" minValue="1" maxValue="4"/>
    </cacheField>
    <cacheField name="Opportunity Canvas" numFmtId="0">
      <sharedItems containsSemiMixedTypes="0" containsString="0" containsNumber="1" containsInteger="1" minValue="1" maxValue="4"/>
    </cacheField>
    <cacheField name="Levitt (Product Lifecycle)" numFmtId="0">
      <sharedItems containsSemiMixedTypes="0" containsString="0" containsNumber="1" containsInteger="1" minValue="1" maxValue="4"/>
    </cacheField>
    <cacheField name="Impact map (A)" numFmtId="0">
      <sharedItems containsSemiMixedTypes="0" containsString="0" containsNumber="1" containsInteger="1" minValue="1" maxValue="4"/>
    </cacheField>
    <cacheField name="Business Model Canvas" numFmtId="0">
      <sharedItems containsSemiMixedTypes="0" containsString="0" containsNumber="1" containsInteger="1" minValue="1" maxValue="4"/>
    </cacheField>
    <cacheField name="Current Reality Journey" numFmtId="0">
      <sharedItems containsSemiMixedTypes="0" containsString="0" containsNumber="1" containsInteger="1" minValue="0" maxValue="4"/>
    </cacheField>
    <cacheField name="Idealized Journey Mapping" numFmtId="0">
      <sharedItems containsSemiMixedTypes="0" containsString="0" containsNumber="1" containsInteger="1" minValue="1" maxValue="4"/>
    </cacheField>
    <cacheField name="Empathy Map" numFmtId="0">
      <sharedItems containsSemiMixedTypes="0" containsString="0" containsNumber="1" containsInteger="1" minValue="1" maxValue="4"/>
    </cacheField>
    <cacheField name="Contextual Inquiry " numFmtId="0">
      <sharedItems containsSemiMixedTypes="0" containsString="0" containsNumber="1" containsInteger="1" minValue="0" maxValue="4"/>
    </cacheField>
    <cacheField name="Behavioral Personas" numFmtId="0">
      <sharedItems containsSemiMixedTypes="0" containsString="0" containsNumber="1" containsInteger="1" minValue="1" maxValue="4"/>
    </cacheField>
    <cacheField name="Touchpoint Map" numFmtId="0">
      <sharedItems containsSemiMixedTypes="0" containsString="0" containsNumber="1" containsInteger="1" minValue="0" maxValue="4"/>
    </cacheField>
    <cacheField name="Impact Map (B)" numFmtId="0">
      <sharedItems containsSemiMixedTypes="0" containsString="0" containsNumber="1" containsInteger="1" minValue="1" maxValue="4"/>
    </cacheField>
    <cacheField name="Evaluative Research" numFmtId="0">
      <sharedItems containsSemiMixedTypes="0" containsString="0" containsNumber="1" containsInteger="1" minValue="1" maxValue="4"/>
    </cacheField>
    <cacheField name="Value Propostion" numFmtId="0">
      <sharedItems containsSemiMixedTypes="0" containsString="0" containsNumber="1" containsInteger="1" minValue="1" maxValue="4"/>
    </cacheField>
    <cacheField name="Three Horizons " numFmtId="0">
      <sharedItems containsSemiMixedTypes="0" containsString="0" containsNumber="1" containsInteger="1" minValue="1" maxValue="4"/>
    </cacheField>
    <cacheField name="Competitive Postioning " numFmtId="0">
      <sharedItems containsSemiMixedTypes="0" containsString="0" containsNumber="1" containsInteger="1" minValue="1" maxValue="4"/>
    </cacheField>
    <cacheField name="Impact Map (C)" numFmtId="0">
      <sharedItems containsSemiMixedTypes="0" containsString="0" containsNumber="1" containsInteger="1" minValue="1" maxValue="4"/>
    </cacheField>
    <cacheField name="Business Model Canvas5" numFmtId="0">
      <sharedItems containsSemiMixedTypes="0" containsString="0" containsNumber="1" containsInteger="1" minValue="0" maxValue="4"/>
    </cacheField>
    <cacheField name="Kano" numFmtId="0">
      <sharedItems containsSemiMixedTypes="0" containsString="0" containsNumber="1" containsInteger="1" minValue="1" maxValue="4"/>
    </cacheField>
    <cacheField name="User Story Map" numFmtId="0">
      <sharedItems containsSemiMixedTypes="0" containsString="0" containsNumber="1" containsInteger="1" minValue="1" maxValue="4"/>
    </cacheField>
    <cacheField name="Minimum Marketable Feature (MMF)" numFmtId="0">
      <sharedItems containsSemiMixedTypes="0" containsString="0" containsNumber="1" containsInteger="1" minValue="1" maxValue="4"/>
    </cacheField>
    <cacheField name="Journey Map" numFmtId="0">
      <sharedItems containsSemiMixedTypes="0" containsString="0" containsNumber="1" containsInteger="1" minValue="1" maxValue="4"/>
    </cacheField>
    <cacheField name="Touchpoint" numFmtId="0">
      <sharedItems containsSemiMixedTypes="0" containsString="0" containsNumber="1" containsInteger="1" minValue="0" maxValue="4"/>
    </cacheField>
    <cacheField name="Impact map (D)" numFmtId="0">
      <sharedItems containsSemiMixedTypes="0" containsString="0" containsNumber="1" containsInteger="1" minValue="1" maxValue="4"/>
    </cacheField>
    <cacheField name="Jobs to be Done (JTBD)" numFmtId="0">
      <sharedItems containsSemiMixedTypes="0" containsString="0" containsNumber="1" containsInteger="1" minValue="1" maxValue="4"/>
    </cacheField>
    <cacheField name="Business Model Canvas7" numFmtId="0">
      <sharedItems containsSemiMixedTypes="0" containsString="0" containsNumber="1" containsInteger="1" minValue="1" maxValue="4"/>
    </cacheField>
    <cacheField name="Roadmaps" numFmtId="0">
      <sharedItems containsSemiMixedTypes="0" containsString="0" containsNumber="1" containsInteger="1" minValue="1" maxValue="4"/>
    </cacheField>
    <cacheField name="Valuable / Feasible / Desirable" numFmtId="0">
      <sharedItems containsSemiMixedTypes="0" containsString="0" containsNumber="1" containsInteger="1" minValue="1" maxValue="4"/>
    </cacheField>
    <cacheField name="Simple Cost of Delay" numFmtId="0">
      <sharedItems containsSemiMixedTypes="0" containsString="0" containsNumber="1" containsInteger="1" minValue="1" maxValue="4"/>
    </cacheField>
    <cacheField name="Complete Cost of Delay" numFmtId="0">
      <sharedItems containsSemiMixedTypes="0" containsString="0" containsNumber="1" containsInteger="1" minValue="1" maxValue="4"/>
    </cacheField>
    <cacheField name="WSJF" numFmtId="0">
      <sharedItems containsSemiMixedTypes="0" containsString="0" containsNumber="1" containsInteger="1" minValue="1" maxValue="4"/>
    </cacheField>
    <cacheField name="MoSCoW" numFmtId="0">
      <sharedItems containsSemiMixedTypes="0" containsString="0" containsNumber="1" containsInteger="1" minValue="1" maxValue="4"/>
    </cacheField>
    <cacheField name="ICE / RICE" numFmtId="0">
      <sharedItems containsSemiMixedTypes="0" containsString="0" containsNumber="1" containsInteger="1" minValue="1" maxValue="4"/>
    </cacheField>
    <cacheField name="Uncertainty Grid" numFmtId="0">
      <sharedItems containsSemiMixedTypes="0" containsString="0" containsNumber="1" containsInteger="1" minValue="0" maxValue="4"/>
    </cacheField>
    <cacheField name="Risk Management " numFmtId="0">
      <sharedItems containsSemiMixedTypes="0" containsString="0" containsNumber="1" containsInteger="1" minValue="1" maxValue="4"/>
    </cacheField>
    <cacheField name="Systemic vs Tactical Uncertainty Risk" numFmtId="0">
      <sharedItems containsSemiMixedTypes="0" containsString="0" containsNumber="1" containsInteger="1" minValue="1" maxValue="4"/>
    </cacheField>
    <cacheField name="Opportunity Brief" numFmtId="0">
      <sharedItems containsSemiMixedTypes="0" containsString="0" containsNumber="1" containsInteger="1" minValue="0" maxValue="4"/>
    </cacheField>
    <cacheField name="Epic Brief" numFmtId="0">
      <sharedItems containsSemiMixedTypes="0" containsString="0" containsNumber="1" containsInteger="1" minValue="1" maxValue="4"/>
    </cacheField>
    <cacheField name="Feature Brief" numFmtId="0">
      <sharedItems containsSemiMixedTypes="0" containsString="0" containsNumber="1" containsInteger="1" minValue="0" maxValue="4"/>
    </cacheField>
    <cacheField name="User Story Writing" numFmtId="0">
      <sharedItems containsSemiMixedTypes="0" containsString="0" containsNumber="1" containsInteger="1" minValue="1" maxValue="4"/>
    </cacheField>
    <cacheField name="Leading &amp; Lagging Indicators" numFmtId="0">
      <sharedItems containsSemiMixedTypes="0" containsString="0" containsNumber="1" containsInteger="1" minValue="1" maxValue="4"/>
    </cacheField>
    <cacheField name="Product KPIs" numFmtId="0">
      <sharedItems containsSemiMixedTypes="0" containsString="0" containsNumber="1" containsInteger="1" minValue="1" maxValue="4"/>
    </cacheField>
    <cacheField name="Pricing Sensitivity Analysis" numFmtId="0">
      <sharedItems containsSemiMixedTypes="0" containsString="0" containsNumber="1" containsInteger="1" minValue="1" maxValue="4"/>
    </cacheField>
    <cacheField name="Price Positioning" numFmtId="0">
      <sharedItems containsSemiMixedTypes="0" containsString="0" containsNumber="1" containsInteger="1" minValue="1" maxValue="4"/>
    </cacheField>
    <cacheField name="Facilitation" numFmtId="0">
      <sharedItems containsSemiMixedTypes="0" containsString="0" containsNumber="1" containsInteger="1" minValue="1" maxValue="4"/>
    </cacheField>
    <cacheField name="Story Telling" numFmtId="0">
      <sharedItems containsSemiMixedTypes="0" containsString="0" containsNumber="1" containsInteger="1" minValue="0" maxValue="4"/>
    </cacheField>
    <cacheField name="Stateholder Analysis" numFmtId="0">
      <sharedItems containsSemiMixedTypes="0" containsString="0" containsNumber="1" containsInteger="1" minValue="1" maxValue="4"/>
    </cacheField>
    <cacheField name="Product Roadmap Tooling" numFmtId="0">
      <sharedItems containsSemiMixedTypes="0" containsString="0" containsNumber="1" containsInteger="1" minValue="1" maxValue="4"/>
    </cacheField>
    <cacheField name="Customer Journey Tooling" numFmtId="0">
      <sharedItems containsSemiMixedTypes="0" containsString="0" containsNumber="1" containsInteger="1" minValue="1" maxValue="4"/>
    </cacheField>
    <cacheField name="Experience Design Tooling" numFmtId="0">
      <sharedItems containsSemiMixedTypes="0" containsString="0" containsNumber="1" containsInteger="1" minValue="1" maxValue="4"/>
    </cacheField>
    <cacheField name="Behavorial Persona Tooling" numFmtId="0">
      <sharedItems containsSemiMixedTypes="0" containsString="0" containsNumber="1" containsInteger="1" minValue="0" maxValue="4"/>
    </cacheField>
    <cacheField name="ALM Tooling (Epics / Features / Stories)" numFmtId="0">
      <sharedItems containsSemiMixedTypes="0" containsString="0" containsNumber="1" containsInteger="1" minValue="1" maxValue="4"/>
    </cacheField>
    <cacheField name="Organizational Strategy" numFmtId="0">
      <sharedItems containsSemiMixedTypes="0" containsString="0" containsNumber="1" minValue="1" maxValue="4"/>
    </cacheField>
    <cacheField name="Product Strategy" numFmtId="0">
      <sharedItems containsSemiMixedTypes="0" containsString="0" containsNumber="1" minValue="1" maxValue="4"/>
    </cacheField>
    <cacheField name="Understanding the Customer" numFmtId="0">
      <sharedItems containsSemiMixedTypes="0" containsString="0" containsNumber="1" minValue="0.75" maxValue="4"/>
    </cacheField>
    <cacheField name="Understanding the Offers (Market)" numFmtId="0">
      <sharedItems containsSemiMixedTypes="0" containsString="0" containsNumber="1" minValue="1" maxValue="4"/>
    </cacheField>
    <cacheField name="Understanding the Product" numFmtId="0">
      <sharedItems containsSemiMixedTypes="0" containsString="0" containsNumber="1" minValue="1" maxValue="4"/>
    </cacheField>
    <cacheField name="Prioritization" numFmtId="0">
      <sharedItems containsSemiMixedTypes="0" containsString="0" containsNumber="1" minValue="1" maxValue="4"/>
    </cacheField>
    <cacheField name="Uncertainty &amp; Assumptions" numFmtId="0">
      <sharedItems containsSemiMixedTypes="0" containsString="0" containsNumber="1" minValue="0.66666666666666663" maxValue="4"/>
    </cacheField>
    <cacheField name="SoD / Governance / Ops" numFmtId="0">
      <sharedItems containsSemiMixedTypes="0" containsString="0" containsNumber="1" minValue="0.75" maxValue="4"/>
    </cacheField>
    <cacheField name="Measures and Metrics" numFmtId="0">
      <sharedItems containsSemiMixedTypes="0" containsString="0" containsNumber="1" minValue="1" maxValue="4"/>
    </cacheField>
    <cacheField name="Go to Market" numFmtId="0">
      <sharedItems containsSemiMixedTypes="0" containsString="0" containsNumber="1" minValue="1" maxValue="4"/>
    </cacheField>
    <cacheField name="Product Ops" numFmtId="0">
      <sharedItems containsSemiMixedTypes="0" containsString="0" containsNumber="1" minValue="1" maxValue="4"/>
    </cacheField>
    <cacheField name="Maturity" numFmtId="0">
      <sharedItems containsSemiMixedTypes="0" containsString="0" containsNumber="1" minValue="25" maxValue="100"/>
    </cacheField>
    <cacheField name="Remainder" numFmtId="0" formula=" 100 -Maturity" databaseField="0"/>
    <cacheField name="Remainder2" numFmtId="0" formula=" 100 -Maturity" databaseField="0"/>
  </cacheFields>
  <extLst>
    <ext xmlns:x14="http://schemas.microsoft.com/office/spreadsheetml/2009/9/main" uri="{725AE2AE-9491-48be-B2B4-4EB974FC3084}">
      <x14:pivotCacheDefinition pivotCacheId="21407922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m/>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1"/>
    <n v="25"/>
  </r>
  <r>
    <x v="1"/>
    <m/>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2"/>
    <n v="50"/>
  </r>
  <r>
    <x v="2"/>
    <m/>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3"/>
    <n v="75"/>
  </r>
  <r>
    <x v="3"/>
    <m/>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4"/>
    <n v="100"/>
  </r>
  <r>
    <x v="4"/>
    <s v="N/A"/>
    <n v="4"/>
    <n v="4"/>
    <n v="4"/>
    <n v="4"/>
    <n v="4"/>
    <n v="4"/>
    <n v="3"/>
    <n v="3"/>
    <n v="3"/>
    <n v="3"/>
    <n v="0"/>
    <n v="1"/>
    <n v="1"/>
    <n v="0"/>
    <n v="1"/>
    <n v="0"/>
    <n v="2"/>
    <n v="1"/>
    <n v="2"/>
    <n v="2"/>
    <n v="2"/>
    <n v="1"/>
    <n v="0"/>
    <n v="3"/>
    <n v="3"/>
    <n v="1"/>
    <n v="1"/>
    <n v="1"/>
    <n v="2"/>
    <n v="3"/>
    <n v="2"/>
    <n v="2"/>
    <n v="2"/>
    <n v="2"/>
    <n v="1"/>
    <n v="1"/>
    <n v="2"/>
    <n v="2"/>
    <n v="0"/>
    <n v="1"/>
    <n v="1"/>
    <n v="0"/>
    <n v="1"/>
    <n v="0"/>
    <n v="2"/>
    <n v="1"/>
    <n v="2"/>
    <n v="2"/>
    <n v="2"/>
    <n v="1"/>
    <n v="0"/>
    <n v="4"/>
    <n v="4"/>
    <n v="4"/>
    <n v="4"/>
    <n v="4"/>
    <n v="4"/>
    <n v="4"/>
    <n v="3"/>
    <n v="0.75"/>
    <n v="1.6666666666666667"/>
    <n v="1.8571428571428572"/>
    <n v="1.7142857142857142"/>
    <n v="0.66666666666666663"/>
    <n v="0.75"/>
    <n v="1.5"/>
    <n v="2"/>
    <n v="3.125"/>
    <n v="50"/>
  </r>
  <r>
    <x v="5"/>
    <s v="N/A"/>
    <n v="3"/>
    <n v="2"/>
    <n v="3"/>
    <n v="3"/>
    <n v="2"/>
    <n v="3"/>
    <n v="3"/>
    <n v="2"/>
    <n v="3"/>
    <n v="3"/>
    <n v="0"/>
    <n v="1"/>
    <n v="1"/>
    <n v="0"/>
    <n v="2"/>
    <n v="1"/>
    <n v="3"/>
    <n v="2"/>
    <n v="2"/>
    <n v="1"/>
    <n v="2"/>
    <n v="3"/>
    <n v="1"/>
    <n v="3"/>
    <n v="3"/>
    <n v="2"/>
    <n v="2"/>
    <n v="0"/>
    <n v="2"/>
    <n v="3"/>
    <n v="1"/>
    <n v="3"/>
    <n v="2"/>
    <n v="2"/>
    <n v="3"/>
    <n v="2"/>
    <n v="3"/>
    <n v="3"/>
    <n v="0"/>
    <n v="1"/>
    <n v="1"/>
    <n v="0"/>
    <n v="2"/>
    <n v="1"/>
    <n v="3"/>
    <n v="2"/>
    <n v="2"/>
    <n v="1"/>
    <n v="2"/>
    <n v="3"/>
    <n v="1"/>
    <n v="3"/>
    <n v="3"/>
    <n v="2"/>
    <n v="2"/>
    <n v="0"/>
    <n v="2"/>
    <n v="2.6666666666666665"/>
    <n v="2.75"/>
    <n v="1.25"/>
    <n v="2"/>
    <n v="1.8571428571428572"/>
    <n v="2.5714285714285716"/>
    <n v="0.66666666666666663"/>
    <n v="1.5"/>
    <n v="2"/>
    <n v="1.5"/>
    <n v="2"/>
    <n v="48.684210526315788"/>
  </r>
  <r>
    <x v="6"/>
    <s v="N/A"/>
    <n v="3"/>
    <n v="2"/>
    <n v="3"/>
    <n v="3"/>
    <n v="2"/>
    <n v="3"/>
    <n v="3"/>
    <n v="2"/>
    <n v="3"/>
    <n v="3"/>
    <n v="0"/>
    <n v="1"/>
    <n v="1"/>
    <n v="0"/>
    <n v="2"/>
    <n v="1"/>
    <n v="3"/>
    <n v="2"/>
    <n v="2"/>
    <n v="1"/>
    <n v="2"/>
    <n v="3"/>
    <n v="1"/>
    <n v="3"/>
    <n v="3"/>
    <n v="2"/>
    <n v="2"/>
    <n v="0"/>
    <n v="2"/>
    <n v="3"/>
    <n v="1"/>
    <n v="3"/>
    <n v="2"/>
    <n v="2"/>
    <n v="3"/>
    <n v="2"/>
    <n v="3"/>
    <n v="3"/>
    <n v="0"/>
    <n v="1"/>
    <n v="1"/>
    <n v="0"/>
    <n v="2"/>
    <n v="1"/>
    <n v="3"/>
    <n v="2"/>
    <n v="2"/>
    <n v="1"/>
    <n v="2"/>
    <n v="3"/>
    <n v="1"/>
    <n v="3"/>
    <n v="3"/>
    <n v="2"/>
    <n v="2"/>
    <n v="0"/>
    <n v="2"/>
    <n v="2.6666666666666665"/>
    <n v="2.75"/>
    <n v="1.25"/>
    <n v="2"/>
    <n v="1.8571428571428572"/>
    <n v="2.5714285714285716"/>
    <n v="0.66666666666666663"/>
    <n v="1.5"/>
    <n v="2"/>
    <n v="1.5"/>
    <n v="2"/>
    <n v="48.684210526315788"/>
  </r>
  <r>
    <x v="7"/>
    <s v="N/A"/>
    <n v="3"/>
    <n v="2"/>
    <n v="3"/>
    <n v="3"/>
    <n v="2"/>
    <n v="3"/>
    <n v="3"/>
    <n v="2"/>
    <n v="3"/>
    <n v="3"/>
    <n v="0"/>
    <n v="1"/>
    <n v="1"/>
    <n v="0"/>
    <n v="2"/>
    <n v="1"/>
    <n v="3"/>
    <n v="2"/>
    <n v="2"/>
    <n v="1"/>
    <n v="2"/>
    <n v="3"/>
    <n v="1"/>
    <n v="3"/>
    <n v="3"/>
    <n v="2"/>
    <n v="2"/>
    <n v="0"/>
    <n v="2"/>
    <n v="3"/>
    <n v="1"/>
    <n v="3"/>
    <n v="2"/>
    <n v="2"/>
    <n v="3"/>
    <n v="2"/>
    <n v="3"/>
    <n v="3"/>
    <n v="0"/>
    <n v="1"/>
    <n v="1"/>
    <n v="0"/>
    <n v="2"/>
    <n v="1"/>
    <n v="3"/>
    <n v="2"/>
    <n v="2"/>
    <n v="1"/>
    <n v="2"/>
    <n v="3"/>
    <n v="1"/>
    <n v="3"/>
    <n v="3"/>
    <n v="2"/>
    <n v="2"/>
    <n v="0"/>
    <n v="2"/>
    <n v="2.6666666666666665"/>
    <n v="2.75"/>
    <n v="1.25"/>
    <n v="2"/>
    <n v="1.8571428571428572"/>
    <n v="2.5714285714285716"/>
    <n v="0.66666666666666663"/>
    <n v="1.5"/>
    <n v="2"/>
    <n v="1.5"/>
    <n v="2"/>
    <n v="48.684210526315788"/>
  </r>
  <r>
    <x v="8"/>
    <m/>
    <n v="3"/>
    <n v="2"/>
    <n v="3"/>
    <n v="3"/>
    <n v="2"/>
    <n v="3"/>
    <n v="3"/>
    <n v="2"/>
    <n v="3"/>
    <n v="3"/>
    <n v="0"/>
    <n v="1"/>
    <n v="1"/>
    <n v="0"/>
    <n v="2"/>
    <n v="1"/>
    <n v="3"/>
    <n v="2"/>
    <n v="2"/>
    <n v="1"/>
    <n v="2"/>
    <n v="3"/>
    <n v="1"/>
    <n v="3"/>
    <n v="3"/>
    <n v="2"/>
    <n v="2"/>
    <n v="0"/>
    <n v="2"/>
    <n v="3"/>
    <n v="1"/>
    <n v="3"/>
    <n v="2"/>
    <n v="2"/>
    <n v="3"/>
    <n v="2"/>
    <n v="3"/>
    <n v="3"/>
    <n v="0"/>
    <n v="1"/>
    <n v="1"/>
    <n v="0"/>
    <n v="2"/>
    <n v="1"/>
    <n v="3"/>
    <n v="2"/>
    <n v="2"/>
    <n v="1"/>
    <n v="2"/>
    <n v="3"/>
    <n v="1"/>
    <n v="3"/>
    <n v="3"/>
    <n v="2"/>
    <n v="2"/>
    <n v="0"/>
    <n v="2"/>
    <n v="2.6666666666666665"/>
    <n v="2.75"/>
    <n v="1.25"/>
    <n v="2"/>
    <n v="1.8571428571428572"/>
    <n v="2.5714285714285716"/>
    <n v="0.66666666666666663"/>
    <n v="1.5"/>
    <n v="2"/>
    <n v="1.5"/>
    <n v="2"/>
    <n v="48.6842105263157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248F6E-84CB-AA42-87B0-615C5C15596D}" name="PivotTable2" cacheId="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29:B31" firstHeaderRow="1" firstDataRow="1" firstDataCol="1" rowPageCount="1" colPageCount="1"/>
  <pivotFields count="73">
    <pivotField axis="axisPage" multipleItemSelectionAllowed="1" showAll="0">
      <items count="10">
        <item x="4"/>
        <item h="1" x="6"/>
        <item h="1" x="5"/>
        <item h="1" x="8"/>
        <item h="1" x="7"/>
        <item h="1" x="0"/>
        <item h="1" x="1"/>
        <item h="1" x="2"/>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dragToRow="0" dragToCol="0" dragToPage="0" showAll="0" defaultSubtotal="0"/>
    <pivotField dragToRow="0" dragToCol="0" dragToPage="0" showAll="0" defaultSubtotal="0"/>
  </pivotFields>
  <rowFields count="1">
    <field x="-2"/>
  </rowFields>
  <rowItems count="2">
    <i>
      <x/>
    </i>
    <i i="1">
      <x v="1"/>
    </i>
  </rowItems>
  <colItems count="1">
    <i/>
  </colItems>
  <pageFields count="1">
    <pageField fld="0" hier="-1"/>
  </pageFields>
  <dataFields count="2">
    <dataField name="Average of Maturity" fld="70" subtotal="average" baseField="0" baseItem="0"/>
    <dataField name="Sum of Remainder" fld="71" baseField="0" baseItem="0"/>
  </dataFields>
  <formats count="1">
    <format dxfId="0">
      <pivotArea outline="0" collapsedLevelsAreSubtotals="1" fieldPosition="0"/>
    </format>
  </formats>
  <chartFormats count="3">
    <chartFormat chart="2" format="6" series="1">
      <pivotArea type="data" outline="0" fieldPosition="0">
        <references count="1">
          <reference field="4294967294" count="1" selected="0">
            <x v="0"/>
          </reference>
        </references>
      </pivotArea>
    </chartFormat>
    <chartFormat chart="2" format="7">
      <pivotArea type="data" outline="0" fieldPosition="0">
        <references count="1">
          <reference field="4294967294" count="1" selected="0">
            <x v="0"/>
          </reference>
        </references>
      </pivotArea>
    </chartFormat>
    <chartFormat chart="2" format="8">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BB065C3-C8C8-D540-9CB4-A2B6C224BCEC}" name="PivotTable1" cacheId="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4:C16" firstHeaderRow="1" firstDataRow="2" firstDataCol="1"/>
  <pivotFields count="73">
    <pivotField axis="axisCol" showAll="0">
      <items count="10">
        <item x="4"/>
        <item h="1" x="6"/>
        <item h="1" x="5"/>
        <item h="1" x="8"/>
        <item h="1" x="7"/>
        <item h="1" x="0"/>
        <item h="1" x="1"/>
        <item h="1" x="2"/>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dragToRow="0" dragToCol="0" dragToPage="0" showAll="0" defaultSubtotal="0"/>
    <pivotField dragToRow="0" dragToCol="0" dragToPage="0" showAll="0" defaultSubtotal="0"/>
  </pivotFields>
  <rowFields count="1">
    <field x="-2"/>
  </rowFields>
  <rowItems count="11">
    <i>
      <x/>
    </i>
    <i i="1">
      <x v="1"/>
    </i>
    <i i="2">
      <x v="2"/>
    </i>
    <i i="3">
      <x v="3"/>
    </i>
    <i i="4">
      <x v="4"/>
    </i>
    <i i="5">
      <x v="5"/>
    </i>
    <i i="6">
      <x v="6"/>
    </i>
    <i i="7">
      <x v="7"/>
    </i>
    <i i="8">
      <x v="8"/>
    </i>
    <i i="9">
      <x v="9"/>
    </i>
    <i i="10">
      <x v="10"/>
    </i>
  </rowItems>
  <colFields count="1">
    <field x="0"/>
  </colFields>
  <colItems count="2">
    <i>
      <x/>
    </i>
    <i t="grand">
      <x/>
    </i>
  </colItems>
  <dataFields count="11">
    <dataField name="- Organizational Strategy" fld="59" baseField="0" baseItem="0"/>
    <dataField name="- Product Strategy" fld="60" baseField="0" baseItem="0"/>
    <dataField name="- Understanding the Customer" fld="61" baseField="0" baseItem="0"/>
    <dataField name="- Understanding the Offers (Market)" fld="62" baseField="0" baseItem="0"/>
    <dataField name="- Understanding the Product" fld="63" baseField="0" baseItem="0"/>
    <dataField name="- Prioritization" fld="64" baseField="0" baseItem="0"/>
    <dataField name="- Uncertainty &amp; Assumptions" fld="65" baseField="0" baseItem="0"/>
    <dataField name="- SoD / Governance / Ops" fld="66" baseField="0" baseItem="0"/>
    <dataField name="- Measures and Metrics" fld="67" baseField="0" baseItem="0"/>
    <dataField name="- Go to Market" fld="68" baseField="0" baseItem="0"/>
    <dataField name="- Product Ops" fld="69" baseField="0" baseItem="0"/>
  </dataFields>
  <chartFormats count="10">
    <chartFormat chart="2" format="14" series="1">
      <pivotArea type="data" outline="0" fieldPosition="0">
        <references count="2">
          <reference field="4294967294" count="1" selected="0">
            <x v="0"/>
          </reference>
          <reference field="0" count="1" selected="0">
            <x v="0"/>
          </reference>
        </references>
      </pivotArea>
    </chartFormat>
    <chartFormat chart="2" format="15" series="1">
      <pivotArea type="data" outline="0" fieldPosition="0">
        <references count="2">
          <reference field="4294967294" count="1" selected="0">
            <x v="0"/>
          </reference>
          <reference field="0" count="1" selected="0">
            <x v="1"/>
          </reference>
        </references>
      </pivotArea>
    </chartFormat>
    <chartFormat chart="2" format="16" series="1">
      <pivotArea type="data" outline="0" fieldPosition="0">
        <references count="2">
          <reference field="4294967294" count="1" selected="0">
            <x v="0"/>
          </reference>
          <reference field="0" count="1" selected="0">
            <x v="2"/>
          </reference>
        </references>
      </pivotArea>
    </chartFormat>
    <chartFormat chart="2" format="17" series="1">
      <pivotArea type="data" outline="0" fieldPosition="0">
        <references count="2">
          <reference field="4294967294" count="1" selected="0">
            <x v="0"/>
          </reference>
          <reference field="0" count="1" selected="0">
            <x v="3"/>
          </reference>
        </references>
      </pivotArea>
    </chartFormat>
    <chartFormat chart="2" format="18" series="1">
      <pivotArea type="data" outline="0" fieldPosition="0">
        <references count="2">
          <reference field="4294967294" count="1" selected="0">
            <x v="0"/>
          </reference>
          <reference field="0" count="1" selected="0">
            <x v="4"/>
          </reference>
        </references>
      </pivotArea>
    </chartFormat>
    <chartFormat chart="2" format="19" series="1">
      <pivotArea type="data" outline="0" fieldPosition="0">
        <references count="2">
          <reference field="4294967294" count="1" selected="0">
            <x v="0"/>
          </reference>
          <reference field="0" count="1" selected="0">
            <x v="5"/>
          </reference>
        </references>
      </pivotArea>
    </chartFormat>
    <chartFormat chart="2" format="20" series="1">
      <pivotArea type="data" outline="0" fieldPosition="0">
        <references count="2">
          <reference field="4294967294" count="1" selected="0">
            <x v="0"/>
          </reference>
          <reference field="0" count="1" selected="0">
            <x v="6"/>
          </reference>
        </references>
      </pivotArea>
    </chartFormat>
    <chartFormat chart="2" format="21" series="1">
      <pivotArea type="data" outline="0" fieldPosition="0">
        <references count="2">
          <reference field="4294967294" count="1" selected="0">
            <x v="0"/>
          </reference>
          <reference field="0" count="1" selected="0">
            <x v="7"/>
          </reference>
        </references>
      </pivotArea>
    </chartFormat>
    <chartFormat chart="2" format="22" series="1">
      <pivotArea type="data" outline="0" fieldPosition="0">
        <references count="2">
          <reference field="4294967294" count="1" selected="0">
            <x v="0"/>
          </reference>
          <reference field="0" count="1" selected="0">
            <x v="8"/>
          </reference>
        </references>
      </pivotArea>
    </chartFormat>
    <chartFormat chart="2" format="23">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4A4AE58-B749-894B-91A2-918933CF6AB7}" name="PivotTable5" cacheId="0" dataOnRows="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8:B40" firstHeaderRow="1" firstDataRow="1" firstDataCol="1" rowPageCount="1" colPageCount="1"/>
  <pivotFields count="73">
    <pivotField axis="axisPage" multipleItemSelectionAllowed="1" showAll="0">
      <items count="10">
        <item h="1" x="4"/>
        <item x="6"/>
        <item h="1" x="5"/>
        <item h="1" x="8"/>
        <item h="1" x="7"/>
        <item h="1" x="0"/>
        <item h="1" x="1"/>
        <item h="1" x="2"/>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ragToRow="0" dragToCol="0" dragToPage="0" showAll="0" defaultSubtotal="0"/>
    <pivotField dataField="1" dragToRow="0" dragToCol="0" dragToPage="0" showAll="0" defaultSubtotal="0"/>
  </pivotFields>
  <rowFields count="1">
    <field x="-2"/>
  </rowFields>
  <rowItems count="2">
    <i>
      <x/>
    </i>
    <i i="1">
      <x v="1"/>
    </i>
  </rowItems>
  <colItems count="1">
    <i/>
  </colItems>
  <pageFields count="1">
    <pageField fld="0" hier="-1"/>
  </pageFields>
  <dataFields count="2">
    <dataField name="Average of Maturity" fld="70" subtotal="average" baseField="0" baseItem="0"/>
    <dataField name="Sum of Remainder2" fld="72" baseField="0" baseItem="0"/>
  </dataFields>
  <formats count="1">
    <format dxfId="1">
      <pivotArea outline="0" collapsedLevelsAreSubtotals="1" fieldPosition="0"/>
    </format>
  </format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1">
          <reference field="4294967294" count="1" selected="0">
            <x v="0"/>
          </reference>
        </references>
      </pivotArea>
    </chartFormat>
    <chartFormat chart="2" format="6">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ssessment3" xr10:uid="{499592C6-3B8F-014A-B40C-1ACB4AAD2D62}" sourceName="Assessment">
  <pivotTables>
    <pivotTable tabId="20" name="PivotTable1"/>
  </pivotTables>
  <data>
    <tabular pivotCacheId="2140792297">
      <items count="9">
        <i x="4" s="1"/>
        <i x="6"/>
        <i x="5"/>
        <i x="8"/>
        <i x="7"/>
        <i x="0"/>
        <i x="1"/>
        <i x="2"/>
        <i x="3"/>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ssessment 1" xr10:uid="{46831A4D-9502-0649-88BA-B211E6AD738F}" cache="Slicer_Assessment3" caption="Assessment"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304E9E-FC99-4A8C-A877-39380FEE1A83}" name="data" displayName="data" ref="B3:BT12" totalsRowShown="0" headerRowDxfId="74" dataDxfId="73">
  <autoFilter ref="B3:BT12" xr:uid="{90DEA40E-3876-4311-AD63-B8C32BA62DF7}"/>
  <tableColumns count="71">
    <tableColumn id="1" xr3:uid="{AEF799A7-E807-4624-B299-890BE6C41ADC}" name="Assessment" dataDxfId="72"/>
    <tableColumn id="2" xr3:uid="{22A1EE30-C569-42DF-8055-94530D9DBE0B}" name="Organization" dataDxfId="71"/>
    <tableColumn id="3" xr3:uid="{52767BD7-05B1-4E6B-AB66-CF4967B162FF}" name="OKRs" dataDxfId="70"/>
    <tableColumn id="4" xr3:uid="{356D7B4A-466E-4DCD-AB33-280E2CFC59C5}" name="KPIs" dataDxfId="69"/>
    <tableColumn id="5" xr3:uid="{5A84B352-E9E6-41FB-9F12-A860357A28F9}" name="Bowman Clock" dataDxfId="68"/>
    <tableColumn id="6" xr3:uid="{4B403B9C-7948-474F-A504-958F32E2833D}" name="Wardley Mapping" dataDxfId="67"/>
    <tableColumn id="7" xr3:uid="{E0C24130-2CBC-4859-BFA0-D9684E02C225}" name="Impact map" dataDxfId="66"/>
    <tableColumn id="8" xr3:uid="{6D577A26-A967-477C-B1C3-1B282E3662CA}" name="Business Capability Analysis" dataDxfId="65"/>
    <tableColumn id="9" xr3:uid="{9925145E-7D83-4CFE-BC88-F043400B9ACE}" name="Opportunity Canvas" dataDxfId="64"/>
    <tableColumn id="10" xr3:uid="{C3E0061D-420D-44E8-B18D-9983574EB0AE}" name="Levitt (Product Lifecycle)" dataDxfId="63"/>
    <tableColumn id="11" xr3:uid="{2D8E7CA5-936E-4B86-A3B7-7D0CEB04E031}" name="Impact map (A)" dataDxfId="62"/>
    <tableColumn id="12" xr3:uid="{E9C89FE6-B24B-4218-A178-508A46E3828E}" name="Business Model Canvas" dataDxfId="61"/>
    <tableColumn id="13" xr3:uid="{F8F809BD-0188-4BCC-BE3C-60AF2A1BBF3B}" name="Current Reality Journey" dataDxfId="60"/>
    <tableColumn id="14" xr3:uid="{AF33B9B4-707F-4890-B7FE-596ECDE280EC}" name="Idealized Journey Mapping" dataDxfId="59"/>
    <tableColumn id="15" xr3:uid="{D84278D4-C9E2-46E8-91D5-518C0D05EF6A}" name="Empathy Map" dataDxfId="58"/>
    <tableColumn id="16" xr3:uid="{60F0C3F5-C732-4EE7-AA3F-7891CF1994B0}" name="Contextual Inquiry " dataDxfId="57"/>
    <tableColumn id="17" xr3:uid="{3A181EF1-2ADA-4963-9C50-907D382B5DF4}" name="Behavioral Personas" dataDxfId="56"/>
    <tableColumn id="18" xr3:uid="{3090CA4B-1348-4812-9532-DA35381003D8}" name="Touchpoint Map" dataDxfId="55"/>
    <tableColumn id="19" xr3:uid="{FB929B7C-344C-408F-B66B-CA719C7B2A1B}" name="Impact Map (B)" dataDxfId="54"/>
    <tableColumn id="20" xr3:uid="{29A895ED-1778-469D-9151-9C6ACA64D749}" name="Evaluative Research" dataDxfId="53"/>
    <tableColumn id="21" xr3:uid="{906D253A-9F6A-4E6A-AA5F-F82D8C2072DC}" name="Value Propostion" dataDxfId="52"/>
    <tableColumn id="22" xr3:uid="{8BD97E5F-93C4-4EAD-9297-2454FA515B68}" name="Three Horizons " dataDxfId="51"/>
    <tableColumn id="23" xr3:uid="{94846BB5-F371-45FB-89E8-EC629C87C24A}" name="Competitive Postioning " dataDxfId="50"/>
    <tableColumn id="24" xr3:uid="{9B2964F7-BF29-492D-9FEC-2FF47E02288A}" name="Impact Map (C)" dataDxfId="49"/>
    <tableColumn id="25" xr3:uid="{A3E9C2D7-CC66-4FFA-A793-71B9B23B43DB}" name="Business Model Canvas5" dataDxfId="48"/>
    <tableColumn id="26" xr3:uid="{2DBFF4DE-BD3F-4FAC-9857-3E795C02627E}" name="Kano" dataDxfId="47"/>
    <tableColumn id="27" xr3:uid="{B8FC0DC3-7C75-4C0E-A887-55A1E84C6FD7}" name="User Story Map" dataDxfId="46"/>
    <tableColumn id="28" xr3:uid="{33ADD7F0-2540-476C-B6FF-57919E63F73F}" name="Minimum Marketable Feature (MMF)" dataDxfId="45"/>
    <tableColumn id="29" xr3:uid="{32F6F64E-C23E-46AD-9698-D4ADAE58A44B}" name="Journey Map" dataDxfId="44"/>
    <tableColumn id="30" xr3:uid="{B329CDD0-4903-4288-B62E-686E51404FEA}" name="Touchpoint" dataDxfId="43"/>
    <tableColumn id="31" xr3:uid="{D31BDA49-2F46-4DF4-B007-09762B3C09AA}" name="Impact map (D)" dataDxfId="42"/>
    <tableColumn id="32" xr3:uid="{C974B47B-2497-444D-BC58-FBCC2E458B18}" name="Jobs to be Done (JTBD)" dataDxfId="41"/>
    <tableColumn id="33" xr3:uid="{6FD75C94-B957-4BFC-A0D6-E4D04DA427A9}" name="Business Model Canvas7" dataDxfId="40"/>
    <tableColumn id="34" xr3:uid="{245DA385-BED4-4752-8610-952939CB8719}" name="Roadmaps" dataDxfId="39"/>
    <tableColumn id="35" xr3:uid="{20016C38-CF11-4969-9044-E6142F2B2690}" name="Valuable / Feasible / Desirable" dataDxfId="38"/>
    <tableColumn id="36" xr3:uid="{85F164BE-4E68-450F-BC95-4F29B49C6FAC}" name="Simple Cost of Delay" dataDxfId="37"/>
    <tableColumn id="37" xr3:uid="{050864A3-6029-3841-87B1-1D047A69EA24}" name="Complete Cost of Delay" dataDxfId="36"/>
    <tableColumn id="38" xr3:uid="{87DBD1EE-B7DC-7C4A-855A-423F341ADCC5}" name="WSJF" dataDxfId="35"/>
    <tableColumn id="39" xr3:uid="{5CC4801D-78BC-F542-9563-FF7CF5A0BDD0}" name="MoSCoW" dataDxfId="34"/>
    <tableColumn id="40" xr3:uid="{65950EBE-CE76-FE4F-9A1D-0AB6F6B11896}" name="ICE / RICE" dataDxfId="33"/>
    <tableColumn id="41" xr3:uid="{53A24138-53FF-BA40-ACA8-8D8564ABC069}" name="Uncertainty Grid" dataDxfId="32"/>
    <tableColumn id="42" xr3:uid="{DEE87C0E-B758-244C-87B4-8C9EC9FE545B}" name="Risk Management " dataDxfId="31"/>
    <tableColumn id="43" xr3:uid="{D36B8437-71C4-A144-B82A-83964E043189}" name="Systemic vs Tactical Uncertainty Risk" dataDxfId="30"/>
    <tableColumn id="44" xr3:uid="{953932A8-13CE-EF48-A772-0BE2220AA022}" name="Opportunity Brief" dataDxfId="29"/>
    <tableColumn id="45" xr3:uid="{DE6C4B4A-C47A-2344-9D35-631064D9F583}" name="Epic Brief" dataDxfId="28"/>
    <tableColumn id="46" xr3:uid="{C64435C0-D19E-BA41-8C93-2CE9F77F0F25}" name="Feature Brief" dataDxfId="27"/>
    <tableColumn id="47" xr3:uid="{7C25CE35-CE4C-4F4F-B8C9-B69C01B21E77}" name="User Story Writing" dataDxfId="26"/>
    <tableColumn id="48" xr3:uid="{DE353D33-0BDD-FB48-B9E4-390DEA11D7A7}" name="Leading &amp; Lagging Indicators" dataDxfId="25"/>
    <tableColumn id="49" xr3:uid="{73BDB011-DF35-4946-B0E2-F56B8462A3A5}" name="Product KPIs" dataDxfId="24"/>
    <tableColumn id="50" xr3:uid="{756A4124-463E-8B48-A15B-24C00C3CFE39}" name="Pricing Sensitivity Analysis" dataDxfId="23"/>
    <tableColumn id="51" xr3:uid="{B5466CC7-1876-0C4C-83BE-3802B304DAEE}" name="Price Positioning" dataDxfId="22"/>
    <tableColumn id="52" xr3:uid="{0E893E61-9AB2-F541-8816-C3F988F72AEF}" name="Facilitation" dataDxfId="21"/>
    <tableColumn id="53" xr3:uid="{BF4D9C7B-04A1-744D-AE5E-38E133CB19EC}" name="Story Telling" dataDxfId="20"/>
    <tableColumn id="54" xr3:uid="{B7E32FF5-58B3-B84D-8375-1300D2680F1C}" name="Stateholder Analysis" dataDxfId="19"/>
    <tableColumn id="55" xr3:uid="{4ACEFE9F-121A-5A49-936D-A92BAC3FCE5D}" name="Product Roadmap Tooling" dataDxfId="18"/>
    <tableColumn id="56" xr3:uid="{D8272332-B901-B447-8956-ACE00C8F444B}" name="Customer Journey Tooling" dataDxfId="17"/>
    <tableColumn id="57" xr3:uid="{9BB8645D-82D9-2D4D-A503-B49C7B02C278}" name="Experience Design Tooling" dataDxfId="16"/>
    <tableColumn id="58" xr3:uid="{E954EFF3-F773-3049-BC89-827BEEC03A5C}" name="Behavorial Persona Tooling" dataDxfId="15"/>
    <tableColumn id="59" xr3:uid="{C70D802A-105D-D64D-A079-650FEAEC970F}" name="ALM Tooling (Epics / Features / Stories)" dataDxfId="14"/>
    <tableColumn id="60" xr3:uid="{21BFB611-91E7-AA44-832F-6FD6B1D25DFA}" name="Organizational Strategy" dataDxfId="13">
      <calculatedColumnFormula>AVERAGE(data[[#This Row],[OKRs]:[Business Capability Analysis]])</calculatedColumnFormula>
    </tableColumn>
    <tableColumn id="61" xr3:uid="{7B411C78-4871-DF49-8F40-8591DA7A8BE4}" name="Product Strategy" dataDxfId="12">
      <calculatedColumnFormula>AVERAGE(data[[#This Row],[Opportunity Canvas]:[Business Model Canvas]])</calculatedColumnFormula>
    </tableColumn>
    <tableColumn id="62" xr3:uid="{BABB26D2-B2AD-8846-B9A6-D55D89B3B370}" name="Understanding the Customer" dataDxfId="11">
      <calculatedColumnFormula>AVERAGE(data[[#This Row],[Current Reality Journey]:[Evaluative Research]])</calculatedColumnFormula>
    </tableColumn>
    <tableColumn id="63" xr3:uid="{5461F17D-343C-DD4F-945C-DE003684C619}" name="Understanding the Offers (Market)" dataDxfId="10">
      <calculatedColumnFormula>AVERAGE(data[[#This Row],[Value Propostion]:[Kano]])</calculatedColumnFormula>
    </tableColumn>
    <tableColumn id="64" xr3:uid="{36524E61-0F8C-E34F-A410-D0E3D20D4ED7}" name="Understanding the Product" dataDxfId="9">
      <calculatedColumnFormula>AVERAGE(data[[#This Row],[User Story Map]:[Business Model Canvas7]])</calculatedColumnFormula>
    </tableColumn>
    <tableColumn id="65" xr3:uid="{73F124D0-78D2-9D42-A9DF-4D887B6A0C32}" name="Prioritization" dataDxfId="8">
      <calculatedColumnFormula>AVERAGE(data[[#This Row],[Roadmaps]:[ICE / RICE]])</calculatedColumnFormula>
    </tableColumn>
    <tableColumn id="66" xr3:uid="{2C3B1F86-66C7-DC48-BEC1-DBCD3666C1A3}" name="Uncertainty &amp; Assumptions" dataDxfId="7">
      <calculatedColumnFormula>AVERAGE(data[[#This Row],[Uncertainty Grid]:[Systemic vs Tactical Uncertainty Risk]])</calculatedColumnFormula>
    </tableColumn>
    <tableColumn id="67" xr3:uid="{E3BE0EA2-5551-A149-98DB-9B32C261E9D6}" name="SoD / Governance / Ops" dataDxfId="6">
      <calculatedColumnFormula>AVERAGE(data[[#This Row],[Opportunity Brief]:[User Story Writing]])</calculatedColumnFormula>
    </tableColumn>
    <tableColumn id="68" xr3:uid="{580137C3-16C2-CA45-B072-8DBB9F2F18EE}" name="Measures and Metrics" dataDxfId="5">
      <calculatedColumnFormula>AVERAGE(data[[#This Row],[Leading &amp; Lagging Indicators]:[Product KPIs]])</calculatedColumnFormula>
    </tableColumn>
    <tableColumn id="69" xr3:uid="{C3C09A3D-F61B-414B-AD70-7C0F072BB12F}" name="Go to Market" dataDxfId="4">
      <calculatedColumnFormula>AVERAGE(data[[#This Row],[Pricing Sensitivity Analysis]:[Price Positioning]])</calculatedColumnFormula>
    </tableColumn>
    <tableColumn id="70" xr3:uid="{89787E4F-3C41-2544-9675-C5B644B12ED9}" name="Product Ops" dataDxfId="3">
      <calculatedColumnFormula>AVERAGE(data[[#This Row],[Facilitation]:[ALM Tooling (Epics / Features / Stories)]])</calculatedColumnFormula>
    </tableColumn>
    <tableColumn id="71" xr3:uid="{64BA70A7-E140-1945-8283-EC8DAFA210D9}" name="Maturity" dataDxfId="2">
      <calculatedColumnFormula>AVERAGE(data[[#This Row],[OKRs]:[ALM Tooling (Epics / Features / Stories)]])/4*100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LeadingAgile">
  <a:themeElements>
    <a:clrScheme name="Blue">
      <a:dk1>
        <a:srgbClr val="243033"/>
      </a:dk1>
      <a:lt1>
        <a:srgbClr val="FFFFFF"/>
      </a:lt1>
      <a:dk2>
        <a:srgbClr val="999999"/>
      </a:dk2>
      <a:lt2>
        <a:srgbClr val="FFFFFF"/>
      </a:lt2>
      <a:accent1>
        <a:srgbClr val="4ABD92"/>
      </a:accent1>
      <a:accent2>
        <a:srgbClr val="259271"/>
      </a:accent2>
      <a:accent3>
        <a:srgbClr val="DEDED4"/>
      </a:accent3>
      <a:accent4>
        <a:srgbClr val="999999"/>
      </a:accent4>
      <a:accent5>
        <a:srgbClr val="243033"/>
      </a:accent5>
      <a:accent6>
        <a:srgbClr val="134986"/>
      </a:accent6>
      <a:hlink>
        <a:srgbClr val="259271"/>
      </a:hlink>
      <a:folHlink>
        <a:srgbClr val="259271"/>
      </a:folHlink>
    </a:clrScheme>
    <a:fontScheme name="Scenariio">
      <a:majorFont>
        <a:latin typeface="Calibri Bold"/>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4ABD92"/>
        </a:solidFill>
        <a:ln>
          <a:noFill/>
        </a:ln>
      </a:spPr>
      <a:bodyPr anchor="ctr">
        <a:prstTxWarp prst="textNoShape">
          <a:avLst/>
        </a:prstTxWarp>
      </a:bodyPr>
      <a:lstStyle>
        <a:defPPr algn="ctr">
          <a:defRPr sz="1200" b="1" cap="all" spc="180" dirty="0">
            <a:solidFill>
              <a:schemeClr val="bg1"/>
            </a:solidFill>
            <a:latin typeface="+mj-lt"/>
            <a:ea typeface="Aleo" charset="0"/>
            <a:cs typeface="Aleo" charset="0"/>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2"/>
          </a:solidFill>
          <a:tailEnd type="none"/>
        </a:ln>
        <a:effectLst/>
      </a:spPr>
      <a:bodyPr/>
      <a:lstStyle/>
      <a:style>
        <a:lnRef idx="2">
          <a:schemeClr val="accent1"/>
        </a:lnRef>
        <a:fillRef idx="0">
          <a:schemeClr val="accent1"/>
        </a:fillRef>
        <a:effectRef idx="1">
          <a:schemeClr val="accent1"/>
        </a:effectRef>
        <a:fontRef idx="minor">
          <a:schemeClr val="tx1"/>
        </a:fontRef>
      </a:style>
    </a:lnDef>
    <a:txDef>
      <a:spPr>
        <a:ln>
          <a:noFill/>
        </a:ln>
      </a:spPr>
      <a:bodyPr vert="horz" lIns="91440" tIns="45720" rIns="91440" bIns="45720" rtlCol="0">
        <a:normAutofit lnSpcReduction="10000"/>
      </a:bodyPr>
      <a:lstStyle>
        <a:defPPr>
          <a:buClr>
            <a:schemeClr val="accent4">
              <a:lumMod val="60000"/>
              <a:lumOff val="40000"/>
            </a:schemeClr>
          </a:buClr>
          <a:defRPr dirty="0" smtClean="0">
            <a:solidFill>
              <a:schemeClr val="accent4">
                <a:lumMod val="50000"/>
              </a:schemeClr>
            </a:solidFill>
          </a:defRPr>
        </a:defPPr>
      </a:lstStyle>
    </a:txDef>
  </a:objectDefaults>
  <a:extraClrSchemeLst/>
  <a:custClrLst>
    <a:custClr name="Red">
      <a:srgbClr val="C00000"/>
    </a:custClr>
    <a:custClr name="Yellow">
      <a:srgbClr val="FFCA00"/>
    </a:custClr>
    <a:custClr name="Green">
      <a:srgbClr val="4ABD92"/>
    </a:custClr>
  </a:custClrLst>
  <a:extLst>
    <a:ext uri="{05A4C25C-085E-4340-85A3-A5531E510DB2}">
      <thm15:themeFamily xmlns:thm15="http://schemas.microsoft.com/office/thememl/2012/main" name="LeadingAgile" id="{37C04150-34F3-B047-98DD-312C09836F33}" vid="{BDBF2955-0812-5140-98CE-C454A0A41E61}"/>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6E90-F6D5-0D44-9721-12EF8331122B}">
  <sheetPr codeName="Sheet1"/>
  <dimension ref="A1:A31"/>
  <sheetViews>
    <sheetView showGridLines="0" zoomScale="150" zoomScaleNormal="250" workbookViewId="0">
      <selection activeCell="A28" sqref="A28"/>
    </sheetView>
  </sheetViews>
  <sheetFormatPr baseColWidth="10" defaultColWidth="11.5" defaultRowHeight="15"/>
  <cols>
    <col min="1" max="1" width="59.33203125" style="13" customWidth="1"/>
  </cols>
  <sheetData>
    <row r="1" spans="1:1" ht="25">
      <c r="A1" s="9" t="s">
        <v>10</v>
      </c>
    </row>
    <row r="3" spans="1:1" ht="20">
      <c r="A3" s="10" t="s">
        <v>11</v>
      </c>
    </row>
    <row r="4" spans="1:1" ht="136">
      <c r="A4" s="11" t="s">
        <v>14</v>
      </c>
    </row>
    <row r="6" spans="1:1" ht="20">
      <c r="A6" s="10" t="s">
        <v>3</v>
      </c>
    </row>
    <row r="7" spans="1:1" ht="64" customHeight="1">
      <c r="A7" s="12" t="s">
        <v>16</v>
      </c>
    </row>
    <row r="8" spans="1:1" ht="154" customHeight="1"/>
    <row r="9" spans="1:1" ht="22">
      <c r="A9" s="14" t="s">
        <v>12</v>
      </c>
    </row>
    <row r="10" spans="1:1" ht="17">
      <c r="A10" s="12" t="s">
        <v>13</v>
      </c>
    </row>
    <row r="11" spans="1:1" ht="107" customHeight="1"/>
    <row r="12" spans="1:1" ht="22">
      <c r="A12" s="14" t="s">
        <v>15</v>
      </c>
    </row>
    <row r="13" spans="1:1" ht="118" customHeight="1">
      <c r="A13" s="12" t="s">
        <v>18</v>
      </c>
    </row>
    <row r="15" spans="1:1" ht="22">
      <c r="A15" s="14" t="s">
        <v>17</v>
      </c>
    </row>
    <row r="16" spans="1:1" ht="51">
      <c r="A16" s="12" t="s">
        <v>21</v>
      </c>
    </row>
    <row r="17" spans="1:1" ht="75" customHeight="1"/>
    <row r="18" spans="1:1" s="8" customFormat="1" ht="17">
      <c r="A18" s="12" t="s">
        <v>19</v>
      </c>
    </row>
    <row r="20" spans="1:1" ht="22">
      <c r="A20" s="14" t="s">
        <v>20</v>
      </c>
    </row>
    <row r="21" spans="1:1" ht="136">
      <c r="A21" s="35" t="s">
        <v>117</v>
      </c>
    </row>
    <row r="22" spans="1:1" ht="106" customHeight="1"/>
    <row r="23" spans="1:1" ht="16">
      <c r="A23" s="35"/>
    </row>
    <row r="24" spans="1:1" ht="93" customHeight="1"/>
    <row r="25" spans="1:1" ht="34">
      <c r="A25" s="12" t="s">
        <v>22</v>
      </c>
    </row>
    <row r="27" spans="1:1" ht="21">
      <c r="A27" s="14"/>
    </row>
    <row r="28" spans="1:1" ht="19">
      <c r="A28" s="15"/>
    </row>
    <row r="29" spans="1:1" ht="16">
      <c r="A29" s="12"/>
    </row>
    <row r="30" spans="1:1" ht="19">
      <c r="A30" s="15"/>
    </row>
    <row r="31" spans="1:1" ht="16">
      <c r="A31"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E440-D522-428D-8339-04B91ED7DEAF}">
  <sheetPr codeName="DataSheet"/>
  <dimension ref="A1:BT30"/>
  <sheetViews>
    <sheetView showGridLines="0" tabSelected="1" zoomScale="150" zoomScaleNormal="150" workbookViewId="0">
      <pane xSplit="3" ySplit="3" topLeftCell="AS4" activePane="bottomRight" state="frozen"/>
      <selection pane="topRight" activeCell="D1" sqref="D1"/>
      <selection pane="bottomLeft" activeCell="A5" sqref="A5"/>
      <selection pane="bottomRight" activeCell="AS8" sqref="AS8"/>
    </sheetView>
  </sheetViews>
  <sheetFormatPr baseColWidth="10" defaultColWidth="8.83203125" defaultRowHeight="16"/>
  <cols>
    <col min="1" max="1" width="2.1640625" style="1" customWidth="1"/>
    <col min="2" max="2" width="45.83203125" style="1" bestFit="1" customWidth="1"/>
    <col min="3" max="3" width="26.33203125" style="1" bestFit="1" customWidth="1"/>
    <col min="4" max="37" width="9.5" style="3" customWidth="1"/>
    <col min="38" max="60" width="9.5" style="1" customWidth="1"/>
    <col min="61" max="72" width="0" style="1" hidden="1" customWidth="1"/>
    <col min="73" max="16384" width="8.83203125" style="1"/>
  </cols>
  <sheetData>
    <row r="1" spans="1:72" ht="24">
      <c r="A1" s="2" t="s">
        <v>86</v>
      </c>
    </row>
    <row r="3" spans="1:72" s="24" customFormat="1" ht="153">
      <c r="B3" s="24" t="s">
        <v>4</v>
      </c>
      <c r="C3" s="25" t="s">
        <v>76</v>
      </c>
      <c r="D3" s="28" t="s">
        <v>33</v>
      </c>
      <c r="E3" s="28" t="s">
        <v>34</v>
      </c>
      <c r="F3" s="28" t="s">
        <v>35</v>
      </c>
      <c r="G3" s="28" t="s">
        <v>36</v>
      </c>
      <c r="H3" s="28" t="s">
        <v>37</v>
      </c>
      <c r="I3" s="28" t="s">
        <v>38</v>
      </c>
      <c r="J3" s="29" t="s">
        <v>39</v>
      </c>
      <c r="K3" s="29" t="s">
        <v>40</v>
      </c>
      <c r="L3" s="26" t="s">
        <v>97</v>
      </c>
      <c r="M3" s="29" t="s">
        <v>41</v>
      </c>
      <c r="N3" s="28" t="s">
        <v>81</v>
      </c>
      <c r="O3" s="28" t="s">
        <v>42</v>
      </c>
      <c r="P3" s="28" t="s">
        <v>43</v>
      </c>
      <c r="Q3" s="28" t="s">
        <v>44</v>
      </c>
      <c r="R3" s="28" t="s">
        <v>45</v>
      </c>
      <c r="S3" s="28" t="s">
        <v>83</v>
      </c>
      <c r="T3" s="31" t="s">
        <v>98</v>
      </c>
      <c r="U3" s="28" t="s">
        <v>0</v>
      </c>
      <c r="V3" s="29" t="s">
        <v>46</v>
      </c>
      <c r="W3" s="29" t="s">
        <v>84</v>
      </c>
      <c r="X3" s="29" t="s">
        <v>47</v>
      </c>
      <c r="Y3" s="26" t="s">
        <v>99</v>
      </c>
      <c r="Z3" s="29" t="s">
        <v>94</v>
      </c>
      <c r="AA3" s="29" t="s">
        <v>48</v>
      </c>
      <c r="AB3" s="28" t="s">
        <v>85</v>
      </c>
      <c r="AC3" s="28" t="s">
        <v>49</v>
      </c>
      <c r="AD3" s="28" t="s">
        <v>50</v>
      </c>
      <c r="AE3" s="28" t="s">
        <v>51</v>
      </c>
      <c r="AF3" s="31" t="s">
        <v>100</v>
      </c>
      <c r="AG3" s="28" t="s">
        <v>52</v>
      </c>
      <c r="AH3" s="28" t="s">
        <v>95</v>
      </c>
      <c r="AI3" s="29" t="s">
        <v>53</v>
      </c>
      <c r="AJ3" s="29" t="s">
        <v>82</v>
      </c>
      <c r="AK3" s="29" t="s">
        <v>54</v>
      </c>
      <c r="AL3" s="29" t="s">
        <v>55</v>
      </c>
      <c r="AM3" s="29" t="s">
        <v>56</v>
      </c>
      <c r="AN3" s="29" t="s">
        <v>57</v>
      </c>
      <c r="AO3" s="29" t="s">
        <v>58</v>
      </c>
      <c r="AP3" s="28" t="s">
        <v>59</v>
      </c>
      <c r="AQ3" s="28" t="s">
        <v>60</v>
      </c>
      <c r="AR3" s="28" t="s">
        <v>61</v>
      </c>
      <c r="AS3" s="29" t="s">
        <v>62</v>
      </c>
      <c r="AT3" s="29" t="s">
        <v>63</v>
      </c>
      <c r="AU3" s="29" t="s">
        <v>64</v>
      </c>
      <c r="AV3" s="29" t="s">
        <v>65</v>
      </c>
      <c r="AW3" s="28" t="s">
        <v>1</v>
      </c>
      <c r="AX3" s="31" t="s">
        <v>96</v>
      </c>
      <c r="AY3" s="29" t="s">
        <v>66</v>
      </c>
      <c r="AZ3" s="29" t="s">
        <v>67</v>
      </c>
      <c r="BA3" s="28" t="s">
        <v>68</v>
      </c>
      <c r="BB3" s="28" t="s">
        <v>69</v>
      </c>
      <c r="BC3" s="28" t="s">
        <v>70</v>
      </c>
      <c r="BD3" s="28" t="s">
        <v>71</v>
      </c>
      <c r="BE3" s="28" t="s">
        <v>72</v>
      </c>
      <c r="BF3" s="28" t="s">
        <v>73</v>
      </c>
      <c r="BG3" s="28" t="s">
        <v>74</v>
      </c>
      <c r="BH3" s="28" t="s">
        <v>75</v>
      </c>
      <c r="BI3" s="27" t="s">
        <v>23</v>
      </c>
      <c r="BJ3" s="27" t="s">
        <v>24</v>
      </c>
      <c r="BK3" s="27" t="s">
        <v>25</v>
      </c>
      <c r="BL3" s="27" t="s">
        <v>26</v>
      </c>
      <c r="BM3" s="27" t="s">
        <v>27</v>
      </c>
      <c r="BN3" s="27" t="s">
        <v>28</v>
      </c>
      <c r="BO3" s="27" t="s">
        <v>29</v>
      </c>
      <c r="BP3" s="27" t="s">
        <v>30</v>
      </c>
      <c r="BQ3" s="27" t="s">
        <v>31</v>
      </c>
      <c r="BR3" s="27" t="s">
        <v>32</v>
      </c>
      <c r="BS3" s="27" t="s">
        <v>2</v>
      </c>
      <c r="BT3" s="27" t="s">
        <v>6</v>
      </c>
    </row>
    <row r="4" spans="1:72">
      <c r="B4" s="19" t="s">
        <v>77</v>
      </c>
      <c r="C4" s="16"/>
      <c r="D4" s="17">
        <v>1</v>
      </c>
      <c r="E4" s="17">
        <v>1</v>
      </c>
      <c r="F4" s="17">
        <v>1</v>
      </c>
      <c r="G4" s="17">
        <v>1</v>
      </c>
      <c r="H4" s="17">
        <v>1</v>
      </c>
      <c r="I4" s="17">
        <v>1</v>
      </c>
      <c r="J4" s="17">
        <v>1</v>
      </c>
      <c r="K4" s="17">
        <v>1</v>
      </c>
      <c r="L4" s="17">
        <v>1</v>
      </c>
      <c r="M4" s="17">
        <v>1</v>
      </c>
      <c r="N4" s="17">
        <v>1</v>
      </c>
      <c r="O4" s="17">
        <v>1</v>
      </c>
      <c r="P4" s="17">
        <v>1</v>
      </c>
      <c r="Q4" s="17">
        <v>1</v>
      </c>
      <c r="R4" s="17">
        <v>1</v>
      </c>
      <c r="S4" s="17">
        <v>1</v>
      </c>
      <c r="T4" s="17">
        <v>1</v>
      </c>
      <c r="U4" s="17">
        <v>1</v>
      </c>
      <c r="V4" s="17">
        <v>1</v>
      </c>
      <c r="W4" s="17">
        <v>1</v>
      </c>
      <c r="X4" s="17">
        <v>1</v>
      </c>
      <c r="Y4" s="17">
        <v>1</v>
      </c>
      <c r="Z4" s="17">
        <v>1</v>
      </c>
      <c r="AA4" s="17">
        <v>1</v>
      </c>
      <c r="AB4" s="17">
        <v>1</v>
      </c>
      <c r="AC4" s="17">
        <v>1</v>
      </c>
      <c r="AD4" s="17">
        <v>1</v>
      </c>
      <c r="AE4" s="17">
        <v>1</v>
      </c>
      <c r="AF4" s="17">
        <v>1</v>
      </c>
      <c r="AG4" s="17">
        <v>1</v>
      </c>
      <c r="AH4" s="17">
        <v>1</v>
      </c>
      <c r="AI4" s="17">
        <v>1</v>
      </c>
      <c r="AJ4" s="17">
        <v>1</v>
      </c>
      <c r="AK4" s="17">
        <v>1</v>
      </c>
      <c r="AL4" s="17">
        <v>1</v>
      </c>
      <c r="AM4" s="17">
        <v>1</v>
      </c>
      <c r="AN4" s="17">
        <v>1</v>
      </c>
      <c r="AO4" s="17">
        <v>1</v>
      </c>
      <c r="AP4" s="17">
        <v>1</v>
      </c>
      <c r="AQ4" s="17">
        <v>1</v>
      </c>
      <c r="AR4" s="17">
        <v>1</v>
      </c>
      <c r="AS4" s="17">
        <v>1</v>
      </c>
      <c r="AT4" s="17">
        <v>1</v>
      </c>
      <c r="AU4" s="17">
        <v>1</v>
      </c>
      <c r="AV4" s="17">
        <v>1</v>
      </c>
      <c r="AW4" s="17">
        <v>1</v>
      </c>
      <c r="AX4" s="17">
        <v>1</v>
      </c>
      <c r="AY4" s="17">
        <v>1</v>
      </c>
      <c r="AZ4" s="17">
        <v>1</v>
      </c>
      <c r="BA4" s="17">
        <v>1</v>
      </c>
      <c r="BB4" s="17">
        <v>1</v>
      </c>
      <c r="BC4" s="17">
        <v>1</v>
      </c>
      <c r="BD4" s="17">
        <v>1</v>
      </c>
      <c r="BE4" s="17">
        <v>1</v>
      </c>
      <c r="BF4" s="17">
        <v>1</v>
      </c>
      <c r="BG4" s="17">
        <v>1</v>
      </c>
      <c r="BH4" s="17">
        <v>1</v>
      </c>
      <c r="BI4" s="30">
        <f>AVERAGE(data[[#This Row],[OKRs]:[Business Capability Analysis]])</f>
        <v>1</v>
      </c>
      <c r="BJ4" s="30">
        <f>AVERAGE(data[[#This Row],[Opportunity Canvas]:[Business Model Canvas]])</f>
        <v>1</v>
      </c>
      <c r="BK4" s="30">
        <f>AVERAGE(data[[#This Row],[Current Reality Journey]:[Evaluative Research]])</f>
        <v>1</v>
      </c>
      <c r="BL4" s="30">
        <f>AVERAGE(data[[#This Row],[Value Propostion]:[Kano]])</f>
        <v>1</v>
      </c>
      <c r="BM4" s="30">
        <f>AVERAGE(data[[#This Row],[User Story Map]:[Business Model Canvas7]])</f>
        <v>1</v>
      </c>
      <c r="BN4" s="30">
        <f>AVERAGE(data[[#This Row],[Roadmaps]:[ICE / RICE]])</f>
        <v>1</v>
      </c>
      <c r="BO4" s="30">
        <f>AVERAGE(data[[#This Row],[Uncertainty Grid]:[Systemic vs Tactical Uncertainty Risk]])</f>
        <v>1</v>
      </c>
      <c r="BP4" s="30">
        <f>AVERAGE(data[[#This Row],[Opportunity Brief]:[User Story Writing]])</f>
        <v>1</v>
      </c>
      <c r="BQ4" s="30">
        <f>AVERAGE(data[[#This Row],[Leading &amp; Lagging Indicators]:[Product KPIs]])</f>
        <v>1</v>
      </c>
      <c r="BR4" s="30">
        <f>AVERAGE(data[[#This Row],[Pricing Sensitivity Analysis]:[Price Positioning]])</f>
        <v>1</v>
      </c>
      <c r="BS4" s="30">
        <f>AVERAGE(data[[#This Row],[Facilitation]:[ALM Tooling (Epics / Features / Stories)]])</f>
        <v>1</v>
      </c>
      <c r="BT4" s="30">
        <f>AVERAGE(data[[#This Row],[OKRs]:[ALM Tooling (Epics / Features / Stories)]])/4*100</f>
        <v>25</v>
      </c>
    </row>
    <row r="5" spans="1:72">
      <c r="B5" s="19" t="s">
        <v>78</v>
      </c>
      <c r="C5" s="16"/>
      <c r="D5" s="18">
        <v>2</v>
      </c>
      <c r="E5" s="18">
        <v>2</v>
      </c>
      <c r="F5" s="18">
        <v>2</v>
      </c>
      <c r="G5" s="18">
        <v>2</v>
      </c>
      <c r="H5" s="18">
        <v>2</v>
      </c>
      <c r="I5" s="18">
        <v>2</v>
      </c>
      <c r="J5" s="18">
        <v>2</v>
      </c>
      <c r="K5" s="18">
        <v>2</v>
      </c>
      <c r="L5" s="18">
        <v>2</v>
      </c>
      <c r="M5" s="18">
        <v>2</v>
      </c>
      <c r="N5" s="18">
        <v>2</v>
      </c>
      <c r="O5" s="18">
        <v>2</v>
      </c>
      <c r="P5" s="18">
        <v>2</v>
      </c>
      <c r="Q5" s="18">
        <v>2</v>
      </c>
      <c r="R5" s="18">
        <v>2</v>
      </c>
      <c r="S5" s="18">
        <v>2</v>
      </c>
      <c r="T5" s="18">
        <v>2</v>
      </c>
      <c r="U5" s="18">
        <v>2</v>
      </c>
      <c r="V5" s="18">
        <v>2</v>
      </c>
      <c r="W5" s="18">
        <v>2</v>
      </c>
      <c r="X5" s="18">
        <v>2</v>
      </c>
      <c r="Y5" s="18">
        <v>2</v>
      </c>
      <c r="Z5" s="18">
        <v>2</v>
      </c>
      <c r="AA5" s="18">
        <v>2</v>
      </c>
      <c r="AB5" s="18">
        <v>2</v>
      </c>
      <c r="AC5" s="18">
        <v>2</v>
      </c>
      <c r="AD5" s="18">
        <v>2</v>
      </c>
      <c r="AE5" s="18">
        <v>2</v>
      </c>
      <c r="AF5" s="18">
        <v>2</v>
      </c>
      <c r="AG5" s="18">
        <v>2</v>
      </c>
      <c r="AH5" s="18">
        <v>2</v>
      </c>
      <c r="AI5" s="18">
        <v>2</v>
      </c>
      <c r="AJ5" s="18">
        <v>2</v>
      </c>
      <c r="AK5" s="18">
        <v>2</v>
      </c>
      <c r="AL5" s="18">
        <v>2</v>
      </c>
      <c r="AM5" s="18">
        <v>2</v>
      </c>
      <c r="AN5" s="18">
        <v>2</v>
      </c>
      <c r="AO5" s="18">
        <v>2</v>
      </c>
      <c r="AP5" s="18">
        <v>2</v>
      </c>
      <c r="AQ5" s="18">
        <v>2</v>
      </c>
      <c r="AR5" s="18">
        <v>2</v>
      </c>
      <c r="AS5" s="18">
        <v>2</v>
      </c>
      <c r="AT5" s="18">
        <v>2</v>
      </c>
      <c r="AU5" s="18">
        <v>2</v>
      </c>
      <c r="AV5" s="18">
        <v>2</v>
      </c>
      <c r="AW5" s="18">
        <v>2</v>
      </c>
      <c r="AX5" s="18">
        <v>2</v>
      </c>
      <c r="AY5" s="18">
        <v>2</v>
      </c>
      <c r="AZ5" s="18">
        <v>2</v>
      </c>
      <c r="BA5" s="18">
        <v>2</v>
      </c>
      <c r="BB5" s="18">
        <v>2</v>
      </c>
      <c r="BC5" s="18">
        <v>2</v>
      </c>
      <c r="BD5" s="18">
        <v>2</v>
      </c>
      <c r="BE5" s="18">
        <v>2</v>
      </c>
      <c r="BF5" s="18">
        <v>2</v>
      </c>
      <c r="BG5" s="18">
        <v>2</v>
      </c>
      <c r="BH5" s="18">
        <v>2</v>
      </c>
      <c r="BI5" s="30">
        <f>AVERAGE(data[[#This Row],[OKRs]:[Business Capability Analysis]])</f>
        <v>2</v>
      </c>
      <c r="BJ5" s="30">
        <f>AVERAGE(data[[#This Row],[Opportunity Canvas]:[Business Model Canvas]])</f>
        <v>2</v>
      </c>
      <c r="BK5" s="30">
        <f>AVERAGE(data[[#This Row],[Current Reality Journey]:[Evaluative Research]])</f>
        <v>2</v>
      </c>
      <c r="BL5" s="30">
        <f>AVERAGE(data[[#This Row],[Value Propostion]:[Kano]])</f>
        <v>2</v>
      </c>
      <c r="BM5" s="30">
        <f>AVERAGE(data[[#This Row],[User Story Map]:[Business Model Canvas7]])</f>
        <v>2</v>
      </c>
      <c r="BN5" s="30">
        <f>AVERAGE(data[[#This Row],[Roadmaps]:[ICE / RICE]])</f>
        <v>2</v>
      </c>
      <c r="BO5" s="30">
        <f>AVERAGE(data[[#This Row],[Uncertainty Grid]:[Systemic vs Tactical Uncertainty Risk]])</f>
        <v>2</v>
      </c>
      <c r="BP5" s="30">
        <f>AVERAGE(data[[#This Row],[Opportunity Brief]:[User Story Writing]])</f>
        <v>2</v>
      </c>
      <c r="BQ5" s="30">
        <f>AVERAGE(data[[#This Row],[Leading &amp; Lagging Indicators]:[Product KPIs]])</f>
        <v>2</v>
      </c>
      <c r="BR5" s="30">
        <f>AVERAGE(data[[#This Row],[Pricing Sensitivity Analysis]:[Price Positioning]])</f>
        <v>2</v>
      </c>
      <c r="BS5" s="30">
        <f>AVERAGE(data[[#This Row],[Facilitation]:[ALM Tooling (Epics / Features / Stories)]])</f>
        <v>2</v>
      </c>
      <c r="BT5" s="30">
        <f>AVERAGE(data[[#This Row],[OKRs]:[ALM Tooling (Epics / Features / Stories)]])/4*100</f>
        <v>50</v>
      </c>
    </row>
    <row r="6" spans="1:72">
      <c r="B6" s="19" t="s">
        <v>79</v>
      </c>
      <c r="C6" s="16"/>
      <c r="D6" s="18">
        <v>3</v>
      </c>
      <c r="E6" s="18">
        <v>3</v>
      </c>
      <c r="F6" s="18">
        <v>3</v>
      </c>
      <c r="G6" s="18">
        <v>3</v>
      </c>
      <c r="H6" s="18">
        <v>3</v>
      </c>
      <c r="I6" s="18">
        <v>3</v>
      </c>
      <c r="J6" s="18">
        <v>3</v>
      </c>
      <c r="K6" s="18">
        <v>3</v>
      </c>
      <c r="L6" s="18">
        <v>3</v>
      </c>
      <c r="M6" s="18">
        <v>3</v>
      </c>
      <c r="N6" s="18">
        <v>3</v>
      </c>
      <c r="O6" s="18">
        <v>3</v>
      </c>
      <c r="P6" s="18">
        <v>3</v>
      </c>
      <c r="Q6" s="18">
        <v>3</v>
      </c>
      <c r="R6" s="18">
        <v>3</v>
      </c>
      <c r="S6" s="18">
        <v>3</v>
      </c>
      <c r="T6" s="18">
        <v>3</v>
      </c>
      <c r="U6" s="18">
        <v>3</v>
      </c>
      <c r="V6" s="18">
        <v>3</v>
      </c>
      <c r="W6" s="18">
        <v>3</v>
      </c>
      <c r="X6" s="18">
        <v>3</v>
      </c>
      <c r="Y6" s="18">
        <v>3</v>
      </c>
      <c r="Z6" s="18">
        <v>3</v>
      </c>
      <c r="AA6" s="18">
        <v>3</v>
      </c>
      <c r="AB6" s="18">
        <v>3</v>
      </c>
      <c r="AC6" s="18">
        <v>3</v>
      </c>
      <c r="AD6" s="18">
        <v>3</v>
      </c>
      <c r="AE6" s="18">
        <v>3</v>
      </c>
      <c r="AF6" s="18">
        <v>3</v>
      </c>
      <c r="AG6" s="18">
        <v>3</v>
      </c>
      <c r="AH6" s="18">
        <v>3</v>
      </c>
      <c r="AI6" s="18">
        <v>3</v>
      </c>
      <c r="AJ6" s="18">
        <v>3</v>
      </c>
      <c r="AK6" s="18">
        <v>3</v>
      </c>
      <c r="AL6" s="18">
        <v>3</v>
      </c>
      <c r="AM6" s="18">
        <v>3</v>
      </c>
      <c r="AN6" s="18">
        <v>3</v>
      </c>
      <c r="AO6" s="18">
        <v>3</v>
      </c>
      <c r="AP6" s="18">
        <v>3</v>
      </c>
      <c r="AQ6" s="18">
        <v>3</v>
      </c>
      <c r="AR6" s="18">
        <v>3</v>
      </c>
      <c r="AS6" s="18">
        <v>3</v>
      </c>
      <c r="AT6" s="18">
        <v>3</v>
      </c>
      <c r="AU6" s="18">
        <v>3</v>
      </c>
      <c r="AV6" s="18">
        <v>3</v>
      </c>
      <c r="AW6" s="18">
        <v>3</v>
      </c>
      <c r="AX6" s="18">
        <v>3</v>
      </c>
      <c r="AY6" s="18">
        <v>3</v>
      </c>
      <c r="AZ6" s="18">
        <v>3</v>
      </c>
      <c r="BA6" s="18">
        <v>3</v>
      </c>
      <c r="BB6" s="18">
        <v>3</v>
      </c>
      <c r="BC6" s="18">
        <v>3</v>
      </c>
      <c r="BD6" s="18">
        <v>3</v>
      </c>
      <c r="BE6" s="18">
        <v>3</v>
      </c>
      <c r="BF6" s="18">
        <v>3</v>
      </c>
      <c r="BG6" s="18">
        <v>3</v>
      </c>
      <c r="BH6" s="18">
        <v>3</v>
      </c>
      <c r="BI6" s="30">
        <f>AVERAGE(data[[#This Row],[OKRs]:[Business Capability Analysis]])</f>
        <v>3</v>
      </c>
      <c r="BJ6" s="30">
        <f>AVERAGE(data[[#This Row],[Opportunity Canvas]:[Business Model Canvas]])</f>
        <v>3</v>
      </c>
      <c r="BK6" s="30">
        <f>AVERAGE(data[[#This Row],[Current Reality Journey]:[Evaluative Research]])</f>
        <v>3</v>
      </c>
      <c r="BL6" s="30">
        <f>AVERAGE(data[[#This Row],[Value Propostion]:[Kano]])</f>
        <v>3</v>
      </c>
      <c r="BM6" s="30">
        <f>AVERAGE(data[[#This Row],[User Story Map]:[Business Model Canvas7]])</f>
        <v>3</v>
      </c>
      <c r="BN6" s="30">
        <f>AVERAGE(data[[#This Row],[Roadmaps]:[ICE / RICE]])</f>
        <v>3</v>
      </c>
      <c r="BO6" s="30">
        <f>AVERAGE(data[[#This Row],[Uncertainty Grid]:[Systemic vs Tactical Uncertainty Risk]])</f>
        <v>3</v>
      </c>
      <c r="BP6" s="30">
        <f>AVERAGE(data[[#This Row],[Opportunity Brief]:[User Story Writing]])</f>
        <v>3</v>
      </c>
      <c r="BQ6" s="30">
        <f>AVERAGE(data[[#This Row],[Leading &amp; Lagging Indicators]:[Product KPIs]])</f>
        <v>3</v>
      </c>
      <c r="BR6" s="30">
        <f>AVERAGE(data[[#This Row],[Pricing Sensitivity Analysis]:[Price Positioning]])</f>
        <v>3</v>
      </c>
      <c r="BS6" s="30">
        <f>AVERAGE(data[[#This Row],[Facilitation]:[ALM Tooling (Epics / Features / Stories)]])</f>
        <v>3</v>
      </c>
      <c r="BT6" s="30">
        <f>AVERAGE(data[[#This Row],[OKRs]:[ALM Tooling (Epics / Features / Stories)]])/4*100</f>
        <v>75</v>
      </c>
    </row>
    <row r="7" spans="1:72">
      <c r="B7" s="19" t="s">
        <v>80</v>
      </c>
      <c r="C7" s="16"/>
      <c r="D7" s="18">
        <v>4</v>
      </c>
      <c r="E7" s="18">
        <v>4</v>
      </c>
      <c r="F7" s="18">
        <v>4</v>
      </c>
      <c r="G7" s="18">
        <v>4</v>
      </c>
      <c r="H7" s="18">
        <v>4</v>
      </c>
      <c r="I7" s="18">
        <v>4</v>
      </c>
      <c r="J7" s="18">
        <v>4</v>
      </c>
      <c r="K7" s="18">
        <v>4</v>
      </c>
      <c r="L7" s="18">
        <v>4</v>
      </c>
      <c r="M7" s="18">
        <v>4</v>
      </c>
      <c r="N7" s="18">
        <v>4</v>
      </c>
      <c r="O7" s="18">
        <v>4</v>
      </c>
      <c r="P7" s="18">
        <v>4</v>
      </c>
      <c r="Q7" s="18">
        <v>4</v>
      </c>
      <c r="R7" s="18">
        <v>4</v>
      </c>
      <c r="S7" s="18">
        <v>4</v>
      </c>
      <c r="T7" s="18">
        <v>4</v>
      </c>
      <c r="U7" s="18">
        <v>4</v>
      </c>
      <c r="V7" s="18">
        <v>4</v>
      </c>
      <c r="W7" s="18">
        <v>4</v>
      </c>
      <c r="X7" s="18">
        <v>4</v>
      </c>
      <c r="Y7" s="18">
        <v>4</v>
      </c>
      <c r="Z7" s="18">
        <v>4</v>
      </c>
      <c r="AA7" s="18">
        <v>4</v>
      </c>
      <c r="AB7" s="18">
        <v>4</v>
      </c>
      <c r="AC7" s="18">
        <v>4</v>
      </c>
      <c r="AD7" s="18">
        <v>4</v>
      </c>
      <c r="AE7" s="18">
        <v>4</v>
      </c>
      <c r="AF7" s="18">
        <v>4</v>
      </c>
      <c r="AG7" s="18">
        <v>4</v>
      </c>
      <c r="AH7" s="18">
        <v>4</v>
      </c>
      <c r="AI7" s="18">
        <v>4</v>
      </c>
      <c r="AJ7" s="18">
        <v>4</v>
      </c>
      <c r="AK7" s="18">
        <v>4</v>
      </c>
      <c r="AL7" s="18">
        <v>4</v>
      </c>
      <c r="AM7" s="18">
        <v>4</v>
      </c>
      <c r="AN7" s="18">
        <v>4</v>
      </c>
      <c r="AO7" s="18">
        <v>4</v>
      </c>
      <c r="AP7" s="18">
        <v>4</v>
      </c>
      <c r="AQ7" s="18">
        <v>4</v>
      </c>
      <c r="AR7" s="18">
        <v>4</v>
      </c>
      <c r="AS7" s="18">
        <v>4</v>
      </c>
      <c r="AT7" s="18">
        <v>4</v>
      </c>
      <c r="AU7" s="18">
        <v>4</v>
      </c>
      <c r="AV7" s="18">
        <v>4</v>
      </c>
      <c r="AW7" s="18">
        <v>4</v>
      </c>
      <c r="AX7" s="18">
        <v>4</v>
      </c>
      <c r="AY7" s="18">
        <v>4</v>
      </c>
      <c r="AZ7" s="18">
        <v>4</v>
      </c>
      <c r="BA7" s="18">
        <v>4</v>
      </c>
      <c r="BB7" s="18">
        <v>4</v>
      </c>
      <c r="BC7" s="18">
        <v>4</v>
      </c>
      <c r="BD7" s="18">
        <v>4</v>
      </c>
      <c r="BE7" s="18">
        <v>4</v>
      </c>
      <c r="BF7" s="18">
        <v>4</v>
      </c>
      <c r="BG7" s="18">
        <v>4</v>
      </c>
      <c r="BH7" s="18">
        <v>4</v>
      </c>
      <c r="BI7" s="30">
        <f>AVERAGE(data[[#This Row],[OKRs]:[Business Capability Analysis]])</f>
        <v>4</v>
      </c>
      <c r="BJ7" s="30">
        <f>AVERAGE(data[[#This Row],[Opportunity Canvas]:[Business Model Canvas]])</f>
        <v>4</v>
      </c>
      <c r="BK7" s="30">
        <f>AVERAGE(data[[#This Row],[Current Reality Journey]:[Evaluative Research]])</f>
        <v>4</v>
      </c>
      <c r="BL7" s="30">
        <f>AVERAGE(data[[#This Row],[Value Propostion]:[Kano]])</f>
        <v>4</v>
      </c>
      <c r="BM7" s="30">
        <f>AVERAGE(data[[#This Row],[User Story Map]:[Business Model Canvas7]])</f>
        <v>4</v>
      </c>
      <c r="BN7" s="30">
        <f>AVERAGE(data[[#This Row],[Roadmaps]:[ICE / RICE]])</f>
        <v>4</v>
      </c>
      <c r="BO7" s="30">
        <f>AVERAGE(data[[#This Row],[Uncertainty Grid]:[Systemic vs Tactical Uncertainty Risk]])</f>
        <v>4</v>
      </c>
      <c r="BP7" s="30">
        <f>AVERAGE(data[[#This Row],[Opportunity Brief]:[User Story Writing]])</f>
        <v>4</v>
      </c>
      <c r="BQ7" s="30">
        <f>AVERAGE(data[[#This Row],[Leading &amp; Lagging Indicators]:[Product KPIs]])</f>
        <v>4</v>
      </c>
      <c r="BR7" s="30">
        <f>AVERAGE(data[[#This Row],[Pricing Sensitivity Analysis]:[Price Positioning]])</f>
        <v>4</v>
      </c>
      <c r="BS7" s="30">
        <f>AVERAGE(data[[#This Row],[Facilitation]:[ALM Tooling (Epics / Features / Stories)]])</f>
        <v>4</v>
      </c>
      <c r="BT7" s="30">
        <f>AVERAGE(data[[#This Row],[OKRs]:[ALM Tooling (Epics / Features / Stories)]])/4*100</f>
        <v>100</v>
      </c>
    </row>
    <row r="8" spans="1:72">
      <c r="B8" s="23" t="s">
        <v>87</v>
      </c>
      <c r="C8" s="22" t="s">
        <v>88</v>
      </c>
      <c r="D8" s="20">
        <v>4</v>
      </c>
      <c r="E8" s="20">
        <v>4</v>
      </c>
      <c r="F8" s="20">
        <v>4</v>
      </c>
      <c r="G8" s="20">
        <v>4</v>
      </c>
      <c r="H8" s="20">
        <v>4</v>
      </c>
      <c r="I8" s="20">
        <v>4</v>
      </c>
      <c r="J8" s="3">
        <v>3</v>
      </c>
      <c r="K8" s="3">
        <v>3</v>
      </c>
      <c r="L8" s="3">
        <v>3</v>
      </c>
      <c r="M8" s="3">
        <v>3</v>
      </c>
      <c r="N8" s="20">
        <v>0</v>
      </c>
      <c r="O8" s="20">
        <v>1</v>
      </c>
      <c r="P8" s="20">
        <v>1</v>
      </c>
      <c r="Q8" s="20">
        <v>0</v>
      </c>
      <c r="R8" s="20">
        <v>1</v>
      </c>
      <c r="S8" s="20">
        <v>0</v>
      </c>
      <c r="T8" s="20">
        <v>2</v>
      </c>
      <c r="U8" s="20">
        <v>1</v>
      </c>
      <c r="V8" s="3">
        <v>2</v>
      </c>
      <c r="W8" s="3">
        <v>2</v>
      </c>
      <c r="X8" s="3">
        <v>2</v>
      </c>
      <c r="Y8" s="3">
        <v>1</v>
      </c>
      <c r="Z8" s="3">
        <v>0</v>
      </c>
      <c r="AA8" s="3">
        <v>3</v>
      </c>
      <c r="AB8" s="20">
        <v>3</v>
      </c>
      <c r="AC8" s="20">
        <v>1</v>
      </c>
      <c r="AD8" s="20">
        <v>1</v>
      </c>
      <c r="AE8" s="20">
        <v>1</v>
      </c>
      <c r="AF8" s="20">
        <v>2</v>
      </c>
      <c r="AG8" s="20">
        <v>3</v>
      </c>
      <c r="AH8" s="20">
        <v>2</v>
      </c>
      <c r="AI8" s="3">
        <v>2</v>
      </c>
      <c r="AJ8" s="3">
        <v>2</v>
      </c>
      <c r="AK8" s="3">
        <v>2</v>
      </c>
      <c r="AL8" s="3">
        <v>1</v>
      </c>
      <c r="AM8" s="3">
        <v>1</v>
      </c>
      <c r="AN8" s="3">
        <v>2</v>
      </c>
      <c r="AO8" s="3">
        <v>2</v>
      </c>
      <c r="AP8" s="20">
        <v>0</v>
      </c>
      <c r="AQ8" s="20">
        <v>1</v>
      </c>
      <c r="AR8" s="20">
        <v>1</v>
      </c>
      <c r="AS8" s="3">
        <v>0</v>
      </c>
      <c r="AT8" s="3">
        <v>1</v>
      </c>
      <c r="AU8" s="3">
        <v>0</v>
      </c>
      <c r="AV8" s="3">
        <v>2</v>
      </c>
      <c r="AW8" s="20">
        <v>1</v>
      </c>
      <c r="AX8" s="20">
        <v>2</v>
      </c>
      <c r="AY8" s="3">
        <v>2</v>
      </c>
      <c r="AZ8" s="3">
        <v>2</v>
      </c>
      <c r="BA8" s="20">
        <v>1</v>
      </c>
      <c r="BB8" s="20">
        <v>0</v>
      </c>
      <c r="BC8" s="20">
        <v>4</v>
      </c>
      <c r="BD8" s="20">
        <v>4</v>
      </c>
      <c r="BE8" s="20">
        <v>4</v>
      </c>
      <c r="BF8" s="20">
        <v>4</v>
      </c>
      <c r="BG8" s="20">
        <v>4</v>
      </c>
      <c r="BH8" s="20">
        <v>4</v>
      </c>
      <c r="BI8" s="30">
        <f>AVERAGE(data[[#This Row],[OKRs]:[Business Capability Analysis]])</f>
        <v>4</v>
      </c>
      <c r="BJ8" s="30">
        <f>AVERAGE(data[[#This Row],[Opportunity Canvas]:[Business Model Canvas]])</f>
        <v>3</v>
      </c>
      <c r="BK8" s="30">
        <f>AVERAGE(data[[#This Row],[Current Reality Journey]:[Evaluative Research]])</f>
        <v>0.75</v>
      </c>
      <c r="BL8" s="30">
        <f>AVERAGE(data[[#This Row],[Value Propostion]:[Kano]])</f>
        <v>1.6666666666666667</v>
      </c>
      <c r="BM8" s="30">
        <f>AVERAGE(data[[#This Row],[User Story Map]:[Business Model Canvas7]])</f>
        <v>1.8571428571428572</v>
      </c>
      <c r="BN8" s="30">
        <f>AVERAGE(data[[#This Row],[Roadmaps]:[ICE / RICE]])</f>
        <v>1.7142857142857142</v>
      </c>
      <c r="BO8" s="30">
        <f>AVERAGE(data[[#This Row],[Uncertainty Grid]:[Systemic vs Tactical Uncertainty Risk]])</f>
        <v>0.66666666666666663</v>
      </c>
      <c r="BP8" s="30">
        <f>AVERAGE(data[[#This Row],[Opportunity Brief]:[User Story Writing]])</f>
        <v>0.75</v>
      </c>
      <c r="BQ8" s="30">
        <f>AVERAGE(data[[#This Row],[Leading &amp; Lagging Indicators]:[Product KPIs]])</f>
        <v>1.5</v>
      </c>
      <c r="BR8" s="30">
        <f>AVERAGE(data[[#This Row],[Pricing Sensitivity Analysis]:[Price Positioning]])</f>
        <v>2</v>
      </c>
      <c r="BS8" s="30">
        <f>AVERAGE(data[[#This Row],[Facilitation]:[ALM Tooling (Epics / Features / Stories)]])</f>
        <v>3.125</v>
      </c>
      <c r="BT8" s="30">
        <f>AVERAGE(data[[#This Row],[OKRs]:[ALM Tooling (Epics / Features / Stories)]])/4*100</f>
        <v>50</v>
      </c>
    </row>
    <row r="9" spans="1:72">
      <c r="B9" s="23" t="s">
        <v>89</v>
      </c>
      <c r="C9" s="22" t="s">
        <v>88</v>
      </c>
      <c r="D9" s="20">
        <v>3</v>
      </c>
      <c r="E9" s="20">
        <v>2</v>
      </c>
      <c r="F9" s="20">
        <v>3</v>
      </c>
      <c r="G9" s="20">
        <v>3</v>
      </c>
      <c r="H9" s="20">
        <v>2</v>
      </c>
      <c r="I9" s="20">
        <v>3</v>
      </c>
      <c r="J9" s="3">
        <v>3</v>
      </c>
      <c r="K9" s="3">
        <v>2</v>
      </c>
      <c r="L9" s="3">
        <v>3</v>
      </c>
      <c r="M9" s="3">
        <v>3</v>
      </c>
      <c r="N9" s="20">
        <v>0</v>
      </c>
      <c r="O9" s="20">
        <v>1</v>
      </c>
      <c r="P9" s="20">
        <v>1</v>
      </c>
      <c r="Q9" s="20">
        <v>0</v>
      </c>
      <c r="R9" s="20">
        <v>2</v>
      </c>
      <c r="S9" s="20">
        <v>1</v>
      </c>
      <c r="T9" s="20">
        <v>3</v>
      </c>
      <c r="U9" s="20">
        <v>2</v>
      </c>
      <c r="V9" s="3">
        <v>2</v>
      </c>
      <c r="W9" s="3">
        <v>1</v>
      </c>
      <c r="X9" s="3">
        <v>2</v>
      </c>
      <c r="Y9" s="3">
        <v>3</v>
      </c>
      <c r="Z9" s="3">
        <v>1</v>
      </c>
      <c r="AA9" s="3">
        <v>3</v>
      </c>
      <c r="AB9" s="20">
        <v>3</v>
      </c>
      <c r="AC9" s="20">
        <v>2</v>
      </c>
      <c r="AD9" s="20">
        <v>2</v>
      </c>
      <c r="AE9" s="20">
        <v>0</v>
      </c>
      <c r="AF9" s="20">
        <v>2</v>
      </c>
      <c r="AG9" s="20">
        <v>3</v>
      </c>
      <c r="AH9" s="20">
        <v>1</v>
      </c>
      <c r="AI9" s="3">
        <v>3</v>
      </c>
      <c r="AJ9" s="3">
        <v>2</v>
      </c>
      <c r="AK9" s="3">
        <v>2</v>
      </c>
      <c r="AL9" s="3">
        <v>3</v>
      </c>
      <c r="AM9" s="3">
        <v>2</v>
      </c>
      <c r="AN9" s="3">
        <v>3</v>
      </c>
      <c r="AO9" s="3">
        <v>3</v>
      </c>
      <c r="AP9" s="20">
        <v>0</v>
      </c>
      <c r="AQ9" s="20">
        <v>1</v>
      </c>
      <c r="AR9" s="20">
        <v>1</v>
      </c>
      <c r="AS9" s="3">
        <v>0</v>
      </c>
      <c r="AT9" s="3">
        <v>2</v>
      </c>
      <c r="AU9" s="3">
        <v>1</v>
      </c>
      <c r="AV9" s="3">
        <v>3</v>
      </c>
      <c r="AW9" s="20">
        <v>2</v>
      </c>
      <c r="AX9" s="20">
        <v>2</v>
      </c>
      <c r="AY9" s="3">
        <v>1</v>
      </c>
      <c r="AZ9" s="3">
        <v>2</v>
      </c>
      <c r="BA9" s="20">
        <v>3</v>
      </c>
      <c r="BB9" s="20">
        <v>1</v>
      </c>
      <c r="BC9" s="20">
        <v>3</v>
      </c>
      <c r="BD9" s="20">
        <v>3</v>
      </c>
      <c r="BE9" s="20">
        <v>2</v>
      </c>
      <c r="BF9" s="20">
        <v>2</v>
      </c>
      <c r="BG9" s="20">
        <v>0</v>
      </c>
      <c r="BH9" s="20">
        <v>2</v>
      </c>
      <c r="BI9" s="30">
        <f>AVERAGE(data[[#This Row],[OKRs]:[Business Capability Analysis]])</f>
        <v>2.6666666666666665</v>
      </c>
      <c r="BJ9" s="30">
        <f>AVERAGE(data[[#This Row],[Opportunity Canvas]:[Business Model Canvas]])</f>
        <v>2.75</v>
      </c>
      <c r="BK9" s="30">
        <f>AVERAGE(data[[#This Row],[Current Reality Journey]:[Evaluative Research]])</f>
        <v>1.25</v>
      </c>
      <c r="BL9" s="30">
        <f>AVERAGE(data[[#This Row],[Value Propostion]:[Kano]])</f>
        <v>2</v>
      </c>
      <c r="BM9" s="30">
        <f>AVERAGE(data[[#This Row],[User Story Map]:[Business Model Canvas7]])</f>
        <v>1.8571428571428572</v>
      </c>
      <c r="BN9" s="30">
        <f>AVERAGE(data[[#This Row],[Roadmaps]:[ICE / RICE]])</f>
        <v>2.5714285714285716</v>
      </c>
      <c r="BO9" s="30">
        <f>AVERAGE(data[[#This Row],[Uncertainty Grid]:[Systemic vs Tactical Uncertainty Risk]])</f>
        <v>0.66666666666666663</v>
      </c>
      <c r="BP9" s="30">
        <f>AVERAGE(data[[#This Row],[Opportunity Brief]:[User Story Writing]])</f>
        <v>1.5</v>
      </c>
      <c r="BQ9" s="30">
        <f>AVERAGE(data[[#This Row],[Leading &amp; Lagging Indicators]:[Product KPIs]])</f>
        <v>2</v>
      </c>
      <c r="BR9" s="30">
        <f>AVERAGE(data[[#This Row],[Pricing Sensitivity Analysis]:[Price Positioning]])</f>
        <v>1.5</v>
      </c>
      <c r="BS9" s="30">
        <f>AVERAGE(data[[#This Row],[Facilitation]:[ALM Tooling (Epics / Features / Stories)]])</f>
        <v>2</v>
      </c>
      <c r="BT9" s="30">
        <f>AVERAGE(data[[#This Row],[OKRs]:[ALM Tooling (Epics / Features / Stories)]])/4*100</f>
        <v>48.684210526315788</v>
      </c>
    </row>
    <row r="10" spans="1:72">
      <c r="B10" s="21" t="s">
        <v>90</v>
      </c>
      <c r="C10" s="22" t="s">
        <v>88</v>
      </c>
      <c r="D10" s="20">
        <v>3</v>
      </c>
      <c r="E10" s="20">
        <v>2</v>
      </c>
      <c r="F10" s="20">
        <v>3</v>
      </c>
      <c r="G10" s="20">
        <v>3</v>
      </c>
      <c r="H10" s="20">
        <v>2</v>
      </c>
      <c r="I10" s="20">
        <v>3</v>
      </c>
      <c r="J10" s="3">
        <v>3</v>
      </c>
      <c r="K10" s="3">
        <v>2</v>
      </c>
      <c r="L10" s="3">
        <v>3</v>
      </c>
      <c r="M10" s="3">
        <v>3</v>
      </c>
      <c r="N10" s="20">
        <v>0</v>
      </c>
      <c r="O10" s="20">
        <v>1</v>
      </c>
      <c r="P10" s="20">
        <v>1</v>
      </c>
      <c r="Q10" s="20">
        <v>0</v>
      </c>
      <c r="R10" s="20">
        <v>2</v>
      </c>
      <c r="S10" s="20">
        <v>1</v>
      </c>
      <c r="T10" s="20">
        <v>3</v>
      </c>
      <c r="U10" s="20">
        <v>2</v>
      </c>
      <c r="V10" s="3">
        <v>2</v>
      </c>
      <c r="W10" s="3">
        <v>1</v>
      </c>
      <c r="X10" s="3">
        <v>2</v>
      </c>
      <c r="Y10" s="3">
        <v>3</v>
      </c>
      <c r="Z10" s="3">
        <v>1</v>
      </c>
      <c r="AA10" s="3">
        <v>3</v>
      </c>
      <c r="AB10" s="20">
        <v>3</v>
      </c>
      <c r="AC10" s="20">
        <v>2</v>
      </c>
      <c r="AD10" s="20">
        <v>2</v>
      </c>
      <c r="AE10" s="20">
        <v>0</v>
      </c>
      <c r="AF10" s="20">
        <v>2</v>
      </c>
      <c r="AG10" s="20">
        <v>3</v>
      </c>
      <c r="AH10" s="20">
        <v>1</v>
      </c>
      <c r="AI10" s="3">
        <v>3</v>
      </c>
      <c r="AJ10" s="3">
        <v>2</v>
      </c>
      <c r="AK10" s="3">
        <v>2</v>
      </c>
      <c r="AL10" s="3">
        <v>3</v>
      </c>
      <c r="AM10" s="3">
        <v>2</v>
      </c>
      <c r="AN10" s="3">
        <v>3</v>
      </c>
      <c r="AO10" s="3">
        <v>3</v>
      </c>
      <c r="AP10" s="20">
        <v>0</v>
      </c>
      <c r="AQ10" s="20">
        <v>1</v>
      </c>
      <c r="AR10" s="20">
        <v>1</v>
      </c>
      <c r="AS10" s="3">
        <v>0</v>
      </c>
      <c r="AT10" s="3">
        <v>2</v>
      </c>
      <c r="AU10" s="3">
        <v>1</v>
      </c>
      <c r="AV10" s="3">
        <v>3</v>
      </c>
      <c r="AW10" s="20">
        <v>2</v>
      </c>
      <c r="AX10" s="20">
        <v>2</v>
      </c>
      <c r="AY10" s="3">
        <v>1</v>
      </c>
      <c r="AZ10" s="3">
        <v>2</v>
      </c>
      <c r="BA10" s="20">
        <v>3</v>
      </c>
      <c r="BB10" s="20">
        <v>1</v>
      </c>
      <c r="BC10" s="20">
        <v>3</v>
      </c>
      <c r="BD10" s="20">
        <v>3</v>
      </c>
      <c r="BE10" s="20">
        <v>2</v>
      </c>
      <c r="BF10" s="20">
        <v>2</v>
      </c>
      <c r="BG10" s="20">
        <v>0</v>
      </c>
      <c r="BH10" s="20">
        <v>2</v>
      </c>
      <c r="BI10" s="30">
        <f>AVERAGE(data[[#This Row],[OKRs]:[Business Capability Analysis]])</f>
        <v>2.6666666666666665</v>
      </c>
      <c r="BJ10" s="30">
        <f>AVERAGE(data[[#This Row],[Opportunity Canvas]:[Business Model Canvas]])</f>
        <v>2.75</v>
      </c>
      <c r="BK10" s="30">
        <f>AVERAGE(data[[#This Row],[Current Reality Journey]:[Evaluative Research]])</f>
        <v>1.25</v>
      </c>
      <c r="BL10" s="30">
        <f>AVERAGE(data[[#This Row],[Value Propostion]:[Kano]])</f>
        <v>2</v>
      </c>
      <c r="BM10" s="30">
        <f>AVERAGE(data[[#This Row],[User Story Map]:[Business Model Canvas7]])</f>
        <v>1.8571428571428572</v>
      </c>
      <c r="BN10" s="30">
        <f>AVERAGE(data[[#This Row],[Roadmaps]:[ICE / RICE]])</f>
        <v>2.5714285714285716</v>
      </c>
      <c r="BO10" s="30">
        <f>AVERAGE(data[[#This Row],[Uncertainty Grid]:[Systemic vs Tactical Uncertainty Risk]])</f>
        <v>0.66666666666666663</v>
      </c>
      <c r="BP10" s="30">
        <f>AVERAGE(data[[#This Row],[Opportunity Brief]:[User Story Writing]])</f>
        <v>1.5</v>
      </c>
      <c r="BQ10" s="30">
        <f>AVERAGE(data[[#This Row],[Leading &amp; Lagging Indicators]:[Product KPIs]])</f>
        <v>2</v>
      </c>
      <c r="BR10" s="30">
        <f>AVERAGE(data[[#This Row],[Pricing Sensitivity Analysis]:[Price Positioning]])</f>
        <v>1.5</v>
      </c>
      <c r="BS10" s="30">
        <f>AVERAGE(data[[#This Row],[Facilitation]:[ALM Tooling (Epics / Features / Stories)]])</f>
        <v>2</v>
      </c>
      <c r="BT10" s="30">
        <f>AVERAGE(data[[#This Row],[OKRs]:[ALM Tooling (Epics / Features / Stories)]])/4*100</f>
        <v>48.684210526315788</v>
      </c>
    </row>
    <row r="11" spans="1:72">
      <c r="B11" s="21" t="s">
        <v>91</v>
      </c>
      <c r="C11" s="22" t="s">
        <v>88</v>
      </c>
      <c r="D11" s="20">
        <v>3</v>
      </c>
      <c r="E11" s="20">
        <v>2</v>
      </c>
      <c r="F11" s="20">
        <v>3</v>
      </c>
      <c r="G11" s="20">
        <v>3</v>
      </c>
      <c r="H11" s="20">
        <v>2</v>
      </c>
      <c r="I11" s="20">
        <v>3</v>
      </c>
      <c r="J11" s="3">
        <v>3</v>
      </c>
      <c r="K11" s="3">
        <v>2</v>
      </c>
      <c r="L11" s="3">
        <v>3</v>
      </c>
      <c r="M11" s="3">
        <v>3</v>
      </c>
      <c r="N11" s="20">
        <v>0</v>
      </c>
      <c r="O11" s="20">
        <v>1</v>
      </c>
      <c r="P11" s="20">
        <v>1</v>
      </c>
      <c r="Q11" s="20">
        <v>0</v>
      </c>
      <c r="R11" s="20">
        <v>2</v>
      </c>
      <c r="S11" s="20">
        <v>1</v>
      </c>
      <c r="T11" s="20">
        <v>3</v>
      </c>
      <c r="U11" s="20">
        <v>2</v>
      </c>
      <c r="V11" s="3">
        <v>2</v>
      </c>
      <c r="W11" s="3">
        <v>1</v>
      </c>
      <c r="X11" s="3">
        <v>2</v>
      </c>
      <c r="Y11" s="3">
        <v>3</v>
      </c>
      <c r="Z11" s="3">
        <v>1</v>
      </c>
      <c r="AA11" s="3">
        <v>3</v>
      </c>
      <c r="AB11" s="20">
        <v>3</v>
      </c>
      <c r="AC11" s="20">
        <v>2</v>
      </c>
      <c r="AD11" s="20">
        <v>2</v>
      </c>
      <c r="AE11" s="20">
        <v>0</v>
      </c>
      <c r="AF11" s="20">
        <v>2</v>
      </c>
      <c r="AG11" s="20">
        <v>3</v>
      </c>
      <c r="AH11" s="20">
        <v>1</v>
      </c>
      <c r="AI11" s="3">
        <v>3</v>
      </c>
      <c r="AJ11" s="3">
        <v>2</v>
      </c>
      <c r="AK11" s="3">
        <v>2</v>
      </c>
      <c r="AL11" s="3">
        <v>3</v>
      </c>
      <c r="AM11" s="3">
        <v>2</v>
      </c>
      <c r="AN11" s="3">
        <v>3</v>
      </c>
      <c r="AO11" s="3">
        <v>3</v>
      </c>
      <c r="AP11" s="20">
        <v>0</v>
      </c>
      <c r="AQ11" s="20">
        <v>1</v>
      </c>
      <c r="AR11" s="20">
        <v>1</v>
      </c>
      <c r="AS11" s="3">
        <v>0</v>
      </c>
      <c r="AT11" s="3">
        <v>2</v>
      </c>
      <c r="AU11" s="3">
        <v>1</v>
      </c>
      <c r="AV11" s="3">
        <v>3</v>
      </c>
      <c r="AW11" s="20">
        <v>2</v>
      </c>
      <c r="AX11" s="20">
        <v>2</v>
      </c>
      <c r="AY11" s="3">
        <v>1</v>
      </c>
      <c r="AZ11" s="3">
        <v>2</v>
      </c>
      <c r="BA11" s="20">
        <v>3</v>
      </c>
      <c r="BB11" s="20">
        <v>1</v>
      </c>
      <c r="BC11" s="20">
        <v>3</v>
      </c>
      <c r="BD11" s="20">
        <v>3</v>
      </c>
      <c r="BE11" s="20">
        <v>2</v>
      </c>
      <c r="BF11" s="20">
        <v>2</v>
      </c>
      <c r="BG11" s="20">
        <v>0</v>
      </c>
      <c r="BH11" s="20">
        <v>2</v>
      </c>
      <c r="BI11" s="30">
        <f>AVERAGE(data[[#This Row],[OKRs]:[Business Capability Analysis]])</f>
        <v>2.6666666666666665</v>
      </c>
      <c r="BJ11" s="30">
        <f>AVERAGE(data[[#This Row],[Opportunity Canvas]:[Business Model Canvas]])</f>
        <v>2.75</v>
      </c>
      <c r="BK11" s="30">
        <f>AVERAGE(data[[#This Row],[Current Reality Journey]:[Evaluative Research]])</f>
        <v>1.25</v>
      </c>
      <c r="BL11" s="30">
        <f>AVERAGE(data[[#This Row],[Value Propostion]:[Kano]])</f>
        <v>2</v>
      </c>
      <c r="BM11" s="30">
        <f>AVERAGE(data[[#This Row],[User Story Map]:[Business Model Canvas7]])</f>
        <v>1.8571428571428572</v>
      </c>
      <c r="BN11" s="30">
        <f>AVERAGE(data[[#This Row],[Roadmaps]:[ICE / RICE]])</f>
        <v>2.5714285714285716</v>
      </c>
      <c r="BO11" s="30">
        <f>AVERAGE(data[[#This Row],[Uncertainty Grid]:[Systemic vs Tactical Uncertainty Risk]])</f>
        <v>0.66666666666666663</v>
      </c>
      <c r="BP11" s="30">
        <f>AVERAGE(data[[#This Row],[Opportunity Brief]:[User Story Writing]])</f>
        <v>1.5</v>
      </c>
      <c r="BQ11" s="30">
        <f>AVERAGE(data[[#This Row],[Leading &amp; Lagging Indicators]:[Product KPIs]])</f>
        <v>2</v>
      </c>
      <c r="BR11" s="30">
        <f>AVERAGE(data[[#This Row],[Pricing Sensitivity Analysis]:[Price Positioning]])</f>
        <v>1.5</v>
      </c>
      <c r="BS11" s="30">
        <f>AVERAGE(data[[#This Row],[Facilitation]:[ALM Tooling (Epics / Features / Stories)]])</f>
        <v>2</v>
      </c>
      <c r="BT11" s="30">
        <f>AVERAGE(data[[#This Row],[OKRs]:[ALM Tooling (Epics / Features / Stories)]])/4*100</f>
        <v>48.684210526315788</v>
      </c>
    </row>
    <row r="12" spans="1:72">
      <c r="B12" s="21" t="s">
        <v>92</v>
      </c>
      <c r="C12" s="22"/>
      <c r="D12" s="20">
        <v>3</v>
      </c>
      <c r="E12" s="20">
        <v>2</v>
      </c>
      <c r="F12" s="20">
        <v>3</v>
      </c>
      <c r="G12" s="20">
        <v>3</v>
      </c>
      <c r="H12" s="20">
        <v>2</v>
      </c>
      <c r="I12" s="20">
        <v>3</v>
      </c>
      <c r="J12" s="3">
        <v>3</v>
      </c>
      <c r="K12" s="3">
        <v>2</v>
      </c>
      <c r="L12" s="3">
        <v>3</v>
      </c>
      <c r="M12" s="3">
        <v>3</v>
      </c>
      <c r="N12" s="20">
        <v>0</v>
      </c>
      <c r="O12" s="20">
        <v>1</v>
      </c>
      <c r="P12" s="20">
        <v>1</v>
      </c>
      <c r="Q12" s="20">
        <v>0</v>
      </c>
      <c r="R12" s="20">
        <v>2</v>
      </c>
      <c r="S12" s="20">
        <v>1</v>
      </c>
      <c r="T12" s="20">
        <v>3</v>
      </c>
      <c r="U12" s="20">
        <v>2</v>
      </c>
      <c r="V12" s="3">
        <v>2</v>
      </c>
      <c r="W12" s="3">
        <v>1</v>
      </c>
      <c r="X12" s="3">
        <v>2</v>
      </c>
      <c r="Y12" s="3">
        <v>3</v>
      </c>
      <c r="Z12" s="3">
        <v>1</v>
      </c>
      <c r="AA12" s="3">
        <v>3</v>
      </c>
      <c r="AB12" s="20">
        <v>3</v>
      </c>
      <c r="AC12" s="20">
        <v>2</v>
      </c>
      <c r="AD12" s="20">
        <v>2</v>
      </c>
      <c r="AE12" s="20">
        <v>0</v>
      </c>
      <c r="AF12" s="20">
        <v>2</v>
      </c>
      <c r="AG12" s="20">
        <v>3</v>
      </c>
      <c r="AH12" s="20">
        <v>1</v>
      </c>
      <c r="AI12" s="3">
        <v>3</v>
      </c>
      <c r="AJ12" s="3">
        <v>2</v>
      </c>
      <c r="AK12" s="3">
        <v>2</v>
      </c>
      <c r="AL12" s="3">
        <v>3</v>
      </c>
      <c r="AM12" s="3">
        <v>2</v>
      </c>
      <c r="AN12" s="3">
        <v>3</v>
      </c>
      <c r="AO12" s="3">
        <v>3</v>
      </c>
      <c r="AP12" s="20">
        <v>0</v>
      </c>
      <c r="AQ12" s="20">
        <v>1</v>
      </c>
      <c r="AR12" s="20">
        <v>1</v>
      </c>
      <c r="AS12" s="3">
        <v>0</v>
      </c>
      <c r="AT12" s="3">
        <v>2</v>
      </c>
      <c r="AU12" s="3">
        <v>1</v>
      </c>
      <c r="AV12" s="3">
        <v>3</v>
      </c>
      <c r="AW12" s="20">
        <v>2</v>
      </c>
      <c r="AX12" s="20">
        <v>2</v>
      </c>
      <c r="AY12" s="3">
        <v>1</v>
      </c>
      <c r="AZ12" s="3">
        <v>2</v>
      </c>
      <c r="BA12" s="20">
        <v>3</v>
      </c>
      <c r="BB12" s="20">
        <v>1</v>
      </c>
      <c r="BC12" s="20">
        <v>3</v>
      </c>
      <c r="BD12" s="20">
        <v>3</v>
      </c>
      <c r="BE12" s="20">
        <v>2</v>
      </c>
      <c r="BF12" s="20">
        <v>2</v>
      </c>
      <c r="BG12" s="20">
        <v>0</v>
      </c>
      <c r="BH12" s="20">
        <v>2</v>
      </c>
      <c r="BI12" s="30">
        <f>AVERAGE(data[[#This Row],[OKRs]:[Business Capability Analysis]])</f>
        <v>2.6666666666666665</v>
      </c>
      <c r="BJ12" s="30">
        <f>AVERAGE(data[[#This Row],[Opportunity Canvas]:[Business Model Canvas]])</f>
        <v>2.75</v>
      </c>
      <c r="BK12" s="30">
        <f>AVERAGE(data[[#This Row],[Current Reality Journey]:[Evaluative Research]])</f>
        <v>1.25</v>
      </c>
      <c r="BL12" s="30">
        <f>AVERAGE(data[[#This Row],[Value Propostion]:[Kano]])</f>
        <v>2</v>
      </c>
      <c r="BM12" s="30">
        <f>AVERAGE(data[[#This Row],[User Story Map]:[Business Model Canvas7]])</f>
        <v>1.8571428571428572</v>
      </c>
      <c r="BN12" s="30">
        <f>AVERAGE(data[[#This Row],[Roadmaps]:[ICE / RICE]])</f>
        <v>2.5714285714285716</v>
      </c>
      <c r="BO12" s="30">
        <f>AVERAGE(data[[#This Row],[Uncertainty Grid]:[Systemic vs Tactical Uncertainty Risk]])</f>
        <v>0.66666666666666663</v>
      </c>
      <c r="BP12" s="30">
        <f>AVERAGE(data[[#This Row],[Opportunity Brief]:[User Story Writing]])</f>
        <v>1.5</v>
      </c>
      <c r="BQ12" s="30">
        <f>AVERAGE(data[[#This Row],[Leading &amp; Lagging Indicators]:[Product KPIs]])</f>
        <v>2</v>
      </c>
      <c r="BR12" s="30">
        <f>AVERAGE(data[[#This Row],[Pricing Sensitivity Analysis]:[Price Positioning]])</f>
        <v>1.5</v>
      </c>
      <c r="BS12" s="30">
        <f>AVERAGE(data[[#This Row],[Facilitation]:[ALM Tooling (Epics / Features / Stories)]])</f>
        <v>2</v>
      </c>
      <c r="BT12" s="30">
        <f>AVERAGE(data[[#This Row],[OKRs]:[ALM Tooling (Epics / Features / Stories)]])/4*100</f>
        <v>48.684210526315788</v>
      </c>
    </row>
    <row r="21" spans="61:61">
      <c r="BI21"/>
    </row>
    <row r="22" spans="61:61">
      <c r="BI22"/>
    </row>
    <row r="23" spans="61:61">
      <c r="BI23"/>
    </row>
    <row r="24" spans="61:61">
      <c r="BI24"/>
    </row>
    <row r="25" spans="61:61">
      <c r="BI25"/>
    </row>
    <row r="26" spans="61:61">
      <c r="BI26"/>
    </row>
    <row r="27" spans="61:61">
      <c r="BI27"/>
    </row>
    <row r="28" spans="61:61">
      <c r="BI28"/>
    </row>
    <row r="29" spans="61:61">
      <c r="BI29"/>
    </row>
    <row r="30" spans="61:61">
      <c r="BI30"/>
    </row>
  </sheetData>
  <dataConsolidate/>
  <phoneticPr fontId="10" type="noConversion"/>
  <conditionalFormatting sqref="D8:AK9">
    <cfRule type="iconSet" priority="102">
      <iconSet iconSet="5Quarters">
        <cfvo type="percent" val="0"/>
        <cfvo type="percent" val="20"/>
        <cfvo type="percent" val="40"/>
        <cfvo type="percent" val="60"/>
        <cfvo type="percent" val="80"/>
      </iconSet>
    </cfRule>
    <cfRule type="iconSet" priority="101">
      <iconSet iconSet="5Quarters" showValue="0">
        <cfvo type="percent" val="0"/>
        <cfvo type="num" val="1"/>
        <cfvo type="num" val="2"/>
        <cfvo type="num" val="3"/>
        <cfvo type="num" val="4"/>
      </iconSet>
    </cfRule>
  </conditionalFormatting>
  <conditionalFormatting sqref="D10:AK10">
    <cfRule type="iconSet" priority="10">
      <iconSet iconSet="5Quarters">
        <cfvo type="percent" val="0"/>
        <cfvo type="percent" val="20"/>
        <cfvo type="percent" val="40"/>
        <cfvo type="percent" val="60"/>
        <cfvo type="percent" val="80"/>
      </iconSet>
    </cfRule>
    <cfRule type="iconSet" priority="9">
      <iconSet iconSet="5Quarters" showValue="0">
        <cfvo type="percent" val="0"/>
        <cfvo type="num" val="1"/>
        <cfvo type="num" val="2"/>
        <cfvo type="num" val="3"/>
        <cfvo type="num" val="4"/>
      </iconSet>
    </cfRule>
  </conditionalFormatting>
  <conditionalFormatting sqref="D11:AK11">
    <cfRule type="iconSet" priority="5">
      <iconSet iconSet="5Quarters" showValue="0">
        <cfvo type="percent" val="0"/>
        <cfvo type="num" val="1"/>
        <cfvo type="num" val="2"/>
        <cfvo type="num" val="3"/>
        <cfvo type="num" val="4"/>
      </iconSet>
    </cfRule>
    <cfRule type="iconSet" priority="6">
      <iconSet iconSet="5Quarters">
        <cfvo type="percent" val="0"/>
        <cfvo type="percent" val="20"/>
        <cfvo type="percent" val="40"/>
        <cfvo type="percent" val="60"/>
        <cfvo type="percent" val="80"/>
      </iconSet>
    </cfRule>
  </conditionalFormatting>
  <conditionalFormatting sqref="D12:AK12">
    <cfRule type="iconSet" priority="1">
      <iconSet iconSet="5Quarters" showValue="0">
        <cfvo type="percent" val="0"/>
        <cfvo type="num" val="1"/>
        <cfvo type="num" val="2"/>
        <cfvo type="num" val="3"/>
        <cfvo type="num" val="4"/>
      </iconSet>
    </cfRule>
    <cfRule type="iconSet" priority="2">
      <iconSet iconSet="5Quarters">
        <cfvo type="percent" val="0"/>
        <cfvo type="percent" val="20"/>
        <cfvo type="percent" val="40"/>
        <cfvo type="percent" val="60"/>
        <cfvo type="percent" val="80"/>
      </iconSet>
    </cfRule>
  </conditionalFormatting>
  <conditionalFormatting sqref="D4:BH7">
    <cfRule type="iconSet" priority="71">
      <iconSet iconSet="5Quarters" showValue="0">
        <cfvo type="percent" val="0"/>
        <cfvo type="num" val="1"/>
        <cfvo type="num" val="2"/>
        <cfvo type="num" val="3"/>
        <cfvo type="num" val="4"/>
      </iconSet>
    </cfRule>
    <cfRule type="iconSet" priority="72">
      <iconSet iconSet="5Quarters">
        <cfvo type="percent" val="0"/>
        <cfvo type="percent" val="20"/>
        <cfvo type="percent" val="40"/>
        <cfvo type="percent" val="60"/>
        <cfvo type="percent" val="80"/>
      </iconSet>
    </cfRule>
  </conditionalFormatting>
  <conditionalFormatting sqref="AL8:BH9">
    <cfRule type="iconSet" priority="104">
      <iconSet iconSet="5Quarters">
        <cfvo type="percent" val="0"/>
        <cfvo type="percent" val="20"/>
        <cfvo type="percent" val="40"/>
        <cfvo type="percent" val="60"/>
        <cfvo type="percent" val="80"/>
      </iconSet>
    </cfRule>
    <cfRule type="iconSet" priority="103">
      <iconSet iconSet="5Quarters" showValue="0">
        <cfvo type="percent" val="0"/>
        <cfvo type="num" val="1"/>
        <cfvo type="num" val="2"/>
        <cfvo type="num" val="3"/>
        <cfvo type="num" val="4"/>
      </iconSet>
    </cfRule>
  </conditionalFormatting>
  <conditionalFormatting sqref="AL10:BH10">
    <cfRule type="iconSet" priority="12">
      <iconSet iconSet="5Quarters">
        <cfvo type="percent" val="0"/>
        <cfvo type="percent" val="20"/>
        <cfvo type="percent" val="40"/>
        <cfvo type="percent" val="60"/>
        <cfvo type="percent" val="80"/>
      </iconSet>
    </cfRule>
    <cfRule type="iconSet" priority="11">
      <iconSet iconSet="5Quarters" showValue="0">
        <cfvo type="percent" val="0"/>
        <cfvo type="num" val="1"/>
        <cfvo type="num" val="2"/>
        <cfvo type="num" val="3"/>
        <cfvo type="num" val="4"/>
      </iconSet>
    </cfRule>
  </conditionalFormatting>
  <conditionalFormatting sqref="AL11:BH11">
    <cfRule type="iconSet" priority="8">
      <iconSet iconSet="5Quarters">
        <cfvo type="percent" val="0"/>
        <cfvo type="percent" val="20"/>
        <cfvo type="percent" val="40"/>
        <cfvo type="percent" val="60"/>
        <cfvo type="percent" val="80"/>
      </iconSet>
    </cfRule>
    <cfRule type="iconSet" priority="7">
      <iconSet iconSet="5Quarters" showValue="0">
        <cfvo type="percent" val="0"/>
        <cfvo type="num" val="1"/>
        <cfvo type="num" val="2"/>
        <cfvo type="num" val="3"/>
        <cfvo type="num" val="4"/>
      </iconSet>
    </cfRule>
  </conditionalFormatting>
  <conditionalFormatting sqref="AL12:BH12">
    <cfRule type="iconSet" priority="4">
      <iconSet iconSet="5Quarters">
        <cfvo type="percent" val="0"/>
        <cfvo type="percent" val="20"/>
        <cfvo type="percent" val="40"/>
        <cfvo type="percent" val="60"/>
        <cfvo type="percent" val="80"/>
      </iconSet>
    </cfRule>
    <cfRule type="iconSet" priority="3">
      <iconSet iconSet="5Quarters" showValue="0">
        <cfvo type="percent" val="0"/>
        <cfvo type="num" val="1"/>
        <cfvo type="num" val="2"/>
        <cfvo type="num" val="3"/>
        <cfvo type="num" val="4"/>
      </iconSet>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UnpivotAssessmentData">
                <anchor moveWithCells="1" sizeWithCells="1">
                  <from>
                    <xdr:col>0</xdr:col>
                    <xdr:colOff>50800</xdr:colOff>
                    <xdr:row>1</xdr:row>
                    <xdr:rowOff>25400</xdr:rowOff>
                  </from>
                  <to>
                    <xdr:col>2</xdr:col>
                    <xdr:colOff>1333500</xdr:colOff>
                    <xdr:row>2</xdr:row>
                    <xdr:rowOff>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4C6D-ECCC-4581-A5F9-42E0E64BE9AB}">
  <sheetPr codeName="DashboardSheet"/>
  <dimension ref="A1:E1"/>
  <sheetViews>
    <sheetView showGridLines="0" showRowColHeaders="0" zoomScale="170" zoomScaleNormal="170" workbookViewId="0">
      <selection activeCell="A3" sqref="A3"/>
    </sheetView>
  </sheetViews>
  <sheetFormatPr baseColWidth="10" defaultColWidth="8.83203125" defaultRowHeight="15"/>
  <sheetData>
    <row r="1" spans="1:5" ht="24">
      <c r="A1" t="s">
        <v>116</v>
      </c>
      <c r="E1" s="2"/>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24DA-AB08-3F47-8735-CE28182FA4A0}">
  <sheetPr codeName="UnpivotSheet"/>
  <dimension ref="A1:P40"/>
  <sheetViews>
    <sheetView showGridLines="0" zoomScale="150" zoomScaleNormal="150" workbookViewId="0">
      <selection activeCell="B30" sqref="B30"/>
    </sheetView>
  </sheetViews>
  <sheetFormatPr baseColWidth="10" defaultColWidth="11.33203125" defaultRowHeight="15"/>
  <cols>
    <col min="1" max="1" width="29.1640625" bestFit="1" customWidth="1"/>
    <col min="2" max="2" width="37.1640625" bestFit="1" customWidth="1"/>
    <col min="3" max="3" width="12.1640625" bestFit="1" customWidth="1"/>
    <col min="4" max="4" width="10.1640625" customWidth="1"/>
    <col min="5" max="5" width="36.1640625" customWidth="1"/>
    <col min="6" max="6" width="9.1640625" customWidth="1"/>
    <col min="7" max="7" width="13.5" customWidth="1"/>
    <col min="8" max="8" width="6.33203125" customWidth="1"/>
    <col min="9" max="9" width="15.33203125" bestFit="1" customWidth="1"/>
    <col min="10" max="10" width="44.1640625" bestFit="1" customWidth="1"/>
    <col min="11" max="11" width="39.33203125" bestFit="1" customWidth="1"/>
    <col min="12" max="12" width="43.5" bestFit="1" customWidth="1"/>
    <col min="13" max="13" width="38.6640625" bestFit="1" customWidth="1"/>
    <col min="14" max="14" width="37.1640625" bestFit="1" customWidth="1"/>
    <col min="15" max="15" width="39.33203125" bestFit="1" customWidth="1"/>
    <col min="16" max="16" width="43.5" bestFit="1" customWidth="1"/>
    <col min="17" max="17" width="42.1640625" bestFit="1" customWidth="1"/>
    <col min="18" max="18" width="38.6640625" bestFit="1" customWidth="1"/>
  </cols>
  <sheetData>
    <row r="1" spans="1:16" ht="21">
      <c r="A1" s="7" t="s">
        <v>9</v>
      </c>
    </row>
    <row r="2" spans="1:16" ht="21">
      <c r="A2" s="7"/>
    </row>
    <row r="3" spans="1:16">
      <c r="A3" s="32" t="s">
        <v>112</v>
      </c>
    </row>
    <row r="4" spans="1:16">
      <c r="B4" s="4" t="s">
        <v>5</v>
      </c>
    </row>
    <row r="5" spans="1:16">
      <c r="A5" s="4" t="s">
        <v>8</v>
      </c>
      <c r="B5" t="s">
        <v>87</v>
      </c>
      <c r="C5" t="s">
        <v>93</v>
      </c>
    </row>
    <row r="6" spans="1:16">
      <c r="A6" s="5" t="s">
        <v>101</v>
      </c>
      <c r="B6">
        <v>4</v>
      </c>
      <c r="C6">
        <v>4</v>
      </c>
    </row>
    <row r="7" spans="1:16">
      <c r="A7" s="5" t="s">
        <v>102</v>
      </c>
      <c r="B7">
        <v>3</v>
      </c>
      <c r="C7">
        <v>3</v>
      </c>
    </row>
    <row r="8" spans="1:16">
      <c r="A8" s="5" t="s">
        <v>103</v>
      </c>
      <c r="B8">
        <v>0.75</v>
      </c>
      <c r="C8">
        <v>0.75</v>
      </c>
    </row>
    <row r="9" spans="1:16">
      <c r="A9" s="5" t="s">
        <v>104</v>
      </c>
      <c r="B9">
        <v>1.6666666666666667</v>
      </c>
      <c r="C9">
        <v>1.6666666666666667</v>
      </c>
      <c r="K9" s="6"/>
    </row>
    <row r="10" spans="1:16">
      <c r="A10" s="5" t="s">
        <v>105</v>
      </c>
      <c r="B10">
        <v>1.8571428571428572</v>
      </c>
      <c r="C10">
        <v>1.8571428571428572</v>
      </c>
      <c r="K10" s="6"/>
    </row>
    <row r="11" spans="1:16">
      <c r="A11" s="5" t="s">
        <v>106</v>
      </c>
      <c r="B11">
        <v>1.7142857142857142</v>
      </c>
      <c r="C11">
        <v>1.7142857142857142</v>
      </c>
    </row>
    <row r="12" spans="1:16">
      <c r="A12" s="5" t="s">
        <v>107</v>
      </c>
      <c r="B12">
        <v>0.66666666666666663</v>
      </c>
      <c r="C12">
        <v>0.66666666666666663</v>
      </c>
    </row>
    <row r="13" spans="1:16">
      <c r="A13" s="5" t="s">
        <v>108</v>
      </c>
      <c r="B13">
        <v>0.75</v>
      </c>
      <c r="C13">
        <v>0.75</v>
      </c>
    </row>
    <row r="14" spans="1:16">
      <c r="A14" s="5" t="s">
        <v>109</v>
      </c>
      <c r="B14">
        <v>1.5</v>
      </c>
      <c r="C14">
        <v>1.5</v>
      </c>
    </row>
    <row r="15" spans="1:16">
      <c r="A15" s="5" t="s">
        <v>110</v>
      </c>
      <c r="B15">
        <v>2</v>
      </c>
      <c r="C15">
        <v>2</v>
      </c>
      <c r="N15" s="4"/>
      <c r="O15" s="4"/>
      <c r="P15" s="4"/>
    </row>
    <row r="16" spans="1:16">
      <c r="A16" s="5" t="s">
        <v>111</v>
      </c>
      <c r="B16">
        <v>3.125</v>
      </c>
      <c r="C16">
        <v>3.125</v>
      </c>
      <c r="M16" s="4"/>
    </row>
    <row r="17" spans="1:11">
      <c r="K17" s="6"/>
    </row>
    <row r="18" spans="1:11">
      <c r="K18" s="6"/>
    </row>
    <row r="26" spans="1:11">
      <c r="A26" s="34" t="s">
        <v>113</v>
      </c>
    </row>
    <row r="27" spans="1:11">
      <c r="A27" s="4" t="s">
        <v>4</v>
      </c>
      <c r="B27" t="s">
        <v>87</v>
      </c>
    </row>
    <row r="29" spans="1:11">
      <c r="A29" s="4" t="s">
        <v>8</v>
      </c>
    </row>
    <row r="30" spans="1:11">
      <c r="A30" s="5" t="s">
        <v>115</v>
      </c>
      <c r="B30" s="33">
        <v>50</v>
      </c>
    </row>
    <row r="31" spans="1:11">
      <c r="A31" s="5" t="s">
        <v>7</v>
      </c>
      <c r="B31" s="33">
        <v>50</v>
      </c>
    </row>
    <row r="36" spans="1:2">
      <c r="A36" s="4" t="s">
        <v>4</v>
      </c>
      <c r="B36" t="s">
        <v>90</v>
      </c>
    </row>
    <row r="38" spans="1:2">
      <c r="A38" s="4" t="s">
        <v>8</v>
      </c>
    </row>
    <row r="39" spans="1:2">
      <c r="A39" s="5" t="s">
        <v>115</v>
      </c>
      <c r="B39" s="33">
        <v>48.684210526315788</v>
      </c>
    </row>
    <row r="40" spans="1:2">
      <c r="A40" s="5" t="s">
        <v>114</v>
      </c>
      <c r="B40" s="33">
        <v>51.315789473684212</v>
      </c>
    </row>
  </sheetData>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6C9E6ACFF17143ACD179FDC3C1F52C" ma:contentTypeVersion="11" ma:contentTypeDescription="Create a new document." ma:contentTypeScope="" ma:versionID="10a68acb1d7ff461f0f8b27ec1486c42">
  <xsd:schema xmlns:xsd="http://www.w3.org/2001/XMLSchema" xmlns:xs="http://www.w3.org/2001/XMLSchema" xmlns:p="http://schemas.microsoft.com/office/2006/metadata/properties" xmlns:ns3="76d5a0f9-9b49-4733-8888-c17ef23f5313" xmlns:ns4="70197ca3-7c18-4c7c-b4fd-df28cd97b8fd" targetNamespace="http://schemas.microsoft.com/office/2006/metadata/properties" ma:root="true" ma:fieldsID="d7d4a82631fdf85f2e92c3fe3aa7cba7" ns3:_="" ns4:_="">
    <xsd:import namespace="76d5a0f9-9b49-4733-8888-c17ef23f5313"/>
    <xsd:import namespace="70197ca3-7c18-4c7c-b4fd-df28cd97b8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5a0f9-9b49-4733-8888-c17ef23f531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197ca3-7c18-4c7c-b4fd-df28cd97b8f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479237-AEDF-499F-83E2-71CA86BBE17F}">
  <ds:schemaRefs>
    <ds:schemaRef ds:uri="http://schemas.openxmlformats.org/package/2006/metadata/core-properties"/>
    <ds:schemaRef ds:uri="http://schemas.microsoft.com/office/2006/documentManagement/types"/>
    <ds:schemaRef ds:uri="http://purl.org/dc/terms/"/>
    <ds:schemaRef ds:uri="70197ca3-7c18-4c7c-b4fd-df28cd97b8fd"/>
    <ds:schemaRef ds:uri="76d5a0f9-9b49-4733-8888-c17ef23f5313"/>
    <ds:schemaRef ds:uri="http://www.w3.org/XML/1998/namespace"/>
    <ds:schemaRef ds:uri="http://schemas.microsoft.com/office/2006/metadata/properti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2DA1A4E1-0735-4586-B966-3F77382F1C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5a0f9-9b49-4733-8888-c17ef23f5313"/>
    <ds:schemaRef ds:uri="70197ca3-7c18-4c7c-b4fd-df28cd97b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DAE3F9-1658-49E9-8269-BFF8726DE8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data</vt:lpstr>
      <vt:lpstr>dashboard</vt:lpstr>
      <vt:lpstr>calculations</vt:lpstr>
    </vt:vector>
  </TitlesOfParts>
  <Manager/>
  <Company>LeadingAgile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LeadingAgile Skills Assessment Template</dc:title>
  <dc:subject>Skills assessment</dc:subject>
  <dc:creator>Rick McMichael</dc:creator>
  <cp:keywords/>
  <dc:description/>
  <cp:lastModifiedBy>Tim Zack</cp:lastModifiedBy>
  <cp:revision/>
  <dcterms:created xsi:type="dcterms:W3CDTF">2015-06-05T18:17:20Z</dcterms:created>
  <dcterms:modified xsi:type="dcterms:W3CDTF">2023-12-19T14:52:05Z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0x0101004B6C9E6ACFF17143ACD179FDC3C1F52C</vt:lpwstr>
  </property>
</Properties>
</file>